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Daten\Dokumente\Studium\P3\V06_Driftgeschwindigkeit\Auswertung\"/>
    </mc:Choice>
  </mc:AlternateContent>
  <bookViews>
    <workbookView xWindow="0" yWindow="0" windowWidth="17970" windowHeight="6285"/>
  </bookViews>
  <sheets>
    <sheet name="90 zu 10" sheetId="1" r:id="rId1"/>
    <sheet name="80 zu 20" sheetId="8" r:id="rId2"/>
    <sheet name="70 zu 30" sheetId="9" r:id="rId3"/>
    <sheet name="0 zu 100" sheetId="10" r:id="rId4"/>
    <sheet name="Methan" sheetId="6" r:id="rId5"/>
    <sheet name="Theoretische Werte" sheetId="7" r:id="rId6"/>
  </sheets>
  <definedNames>
    <definedName name="_xlnm.Print_Area" localSheetId="3">'0 zu 100'!$B$3:$M$120</definedName>
    <definedName name="_xlnm.Print_Area" localSheetId="2">'70 zu 30'!$B$3:$M$66</definedName>
    <definedName name="_xlnm.Print_Area" localSheetId="1">'80 zu 20'!$B$3:$L$66</definedName>
    <definedName name="_xlnm.Print_Area" localSheetId="0">'90 zu 10'!$B$3:$L$66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5" i="10" l="1"/>
  <c r="L82" i="10"/>
  <c r="D44" i="10"/>
  <c r="I118" i="10"/>
  <c r="J118" i="10" s="1"/>
  <c r="H118" i="10"/>
  <c r="G118" i="10"/>
  <c r="F118" i="10"/>
  <c r="E118" i="10"/>
  <c r="K118" i="10" s="1"/>
  <c r="I117" i="10"/>
  <c r="H117" i="10"/>
  <c r="G117" i="10"/>
  <c r="F117" i="10"/>
  <c r="L117" i="10" s="1"/>
  <c r="E117" i="10"/>
  <c r="K117" i="10" s="1"/>
  <c r="I116" i="10"/>
  <c r="J116" i="10" s="1"/>
  <c r="H116" i="10"/>
  <c r="G116" i="10"/>
  <c r="F116" i="10"/>
  <c r="L116" i="10" s="1"/>
  <c r="E116" i="10"/>
  <c r="K116" i="10" s="1"/>
  <c r="I115" i="10"/>
  <c r="H115" i="10"/>
  <c r="G115" i="10"/>
  <c r="F115" i="10"/>
  <c r="E115" i="10"/>
  <c r="K115" i="10" s="1"/>
  <c r="I114" i="10"/>
  <c r="J114" i="10" s="1"/>
  <c r="H114" i="10"/>
  <c r="G114" i="10"/>
  <c r="F114" i="10"/>
  <c r="E114" i="10"/>
  <c r="K114" i="10" s="1"/>
  <c r="I113" i="10"/>
  <c r="H113" i="10"/>
  <c r="G113" i="10"/>
  <c r="F113" i="10"/>
  <c r="L113" i="10" s="1"/>
  <c r="E113" i="10"/>
  <c r="K113" i="10" s="1"/>
  <c r="I112" i="10"/>
  <c r="J112" i="10" s="1"/>
  <c r="H112" i="10"/>
  <c r="G112" i="10"/>
  <c r="F112" i="10"/>
  <c r="L112" i="10" s="1"/>
  <c r="E112" i="10"/>
  <c r="K112" i="10" s="1"/>
  <c r="I111" i="10"/>
  <c r="H111" i="10"/>
  <c r="G111" i="10"/>
  <c r="F111" i="10"/>
  <c r="L111" i="10" s="1"/>
  <c r="E111" i="10"/>
  <c r="K111" i="10" s="1"/>
  <c r="I110" i="10"/>
  <c r="J110" i="10" s="1"/>
  <c r="H110" i="10"/>
  <c r="G110" i="10"/>
  <c r="F110" i="10"/>
  <c r="E110" i="10"/>
  <c r="K110" i="10" s="1"/>
  <c r="I109" i="10"/>
  <c r="H109" i="10"/>
  <c r="G109" i="10"/>
  <c r="F109" i="10"/>
  <c r="L109" i="10" s="1"/>
  <c r="E109" i="10"/>
  <c r="K109" i="10" s="1"/>
  <c r="I108" i="10"/>
  <c r="J108" i="10" s="1"/>
  <c r="H108" i="10"/>
  <c r="G108" i="10"/>
  <c r="F108" i="10"/>
  <c r="L108" i="10" s="1"/>
  <c r="E108" i="10"/>
  <c r="K108" i="10" s="1"/>
  <c r="I107" i="10"/>
  <c r="H107" i="10"/>
  <c r="G107" i="10"/>
  <c r="F107" i="10"/>
  <c r="L107" i="10" s="1"/>
  <c r="E107" i="10"/>
  <c r="K107" i="10" s="1"/>
  <c r="I106" i="10"/>
  <c r="J106" i="10" s="1"/>
  <c r="H106" i="10"/>
  <c r="G106" i="10"/>
  <c r="F106" i="10"/>
  <c r="E106" i="10"/>
  <c r="K106" i="10" s="1"/>
  <c r="I105" i="10"/>
  <c r="H105" i="10"/>
  <c r="G105" i="10"/>
  <c r="F105" i="10"/>
  <c r="L105" i="10" s="1"/>
  <c r="E105" i="10"/>
  <c r="K105" i="10" s="1"/>
  <c r="I104" i="10"/>
  <c r="J104" i="10" s="1"/>
  <c r="H104" i="10"/>
  <c r="G104" i="10"/>
  <c r="F104" i="10"/>
  <c r="L104" i="10" s="1"/>
  <c r="E104" i="10"/>
  <c r="K104" i="10" s="1"/>
  <c r="I103" i="10"/>
  <c r="H103" i="10"/>
  <c r="G103" i="10"/>
  <c r="F103" i="10"/>
  <c r="L103" i="10" s="1"/>
  <c r="E103" i="10"/>
  <c r="K103" i="10" s="1"/>
  <c r="I102" i="10"/>
  <c r="J102" i="10" s="1"/>
  <c r="H102" i="10"/>
  <c r="G102" i="10"/>
  <c r="F102" i="10"/>
  <c r="E102" i="10"/>
  <c r="K102" i="10" s="1"/>
  <c r="I101" i="10"/>
  <c r="H101" i="10"/>
  <c r="G101" i="10"/>
  <c r="F101" i="10"/>
  <c r="L101" i="10" s="1"/>
  <c r="E101" i="10"/>
  <c r="K101" i="10" s="1"/>
  <c r="I94" i="10"/>
  <c r="H94" i="10"/>
  <c r="G94" i="10"/>
  <c r="F94" i="10"/>
  <c r="E94" i="10"/>
  <c r="K94" i="10" s="1"/>
  <c r="I93" i="10"/>
  <c r="H93" i="10"/>
  <c r="G93" i="10"/>
  <c r="F93" i="10"/>
  <c r="E93" i="10"/>
  <c r="K93" i="10" s="1"/>
  <c r="I92" i="10"/>
  <c r="H92" i="10"/>
  <c r="G92" i="10"/>
  <c r="F92" i="10"/>
  <c r="E92" i="10"/>
  <c r="K92" i="10" s="1"/>
  <c r="I91" i="10"/>
  <c r="H91" i="10"/>
  <c r="G91" i="10"/>
  <c r="F91" i="10"/>
  <c r="L91" i="10" s="1"/>
  <c r="E91" i="10"/>
  <c r="K91" i="10" s="1"/>
  <c r="I90" i="10"/>
  <c r="H90" i="10"/>
  <c r="G90" i="10"/>
  <c r="F90" i="10"/>
  <c r="L90" i="10" s="1"/>
  <c r="E90" i="10"/>
  <c r="K90" i="10" s="1"/>
  <c r="I89" i="10"/>
  <c r="H89" i="10"/>
  <c r="G89" i="10"/>
  <c r="F89" i="10"/>
  <c r="E89" i="10"/>
  <c r="K89" i="10" s="1"/>
  <c r="I88" i="10"/>
  <c r="J88" i="10" s="1"/>
  <c r="H88" i="10"/>
  <c r="G88" i="10"/>
  <c r="F88" i="10"/>
  <c r="E88" i="10"/>
  <c r="K88" i="10" s="1"/>
  <c r="I87" i="10"/>
  <c r="H87" i="10"/>
  <c r="G87" i="10"/>
  <c r="F87" i="10"/>
  <c r="L87" i="10" s="1"/>
  <c r="E87" i="10"/>
  <c r="K87" i="10" s="1"/>
  <c r="I86" i="10"/>
  <c r="H86" i="10"/>
  <c r="G86" i="10"/>
  <c r="F86" i="10"/>
  <c r="L86" i="10" s="1"/>
  <c r="E86" i="10"/>
  <c r="K86" i="10" s="1"/>
  <c r="I85" i="10"/>
  <c r="H85" i="10"/>
  <c r="G85" i="10"/>
  <c r="F85" i="10"/>
  <c r="E85" i="10"/>
  <c r="K85" i="10" s="1"/>
  <c r="I84" i="10"/>
  <c r="J84" i="10" s="1"/>
  <c r="H84" i="10"/>
  <c r="G84" i="10"/>
  <c r="F84" i="10"/>
  <c r="E84" i="10"/>
  <c r="I83" i="10"/>
  <c r="H83" i="10"/>
  <c r="G83" i="10"/>
  <c r="F83" i="10"/>
  <c r="L83" i="10" s="1"/>
  <c r="E83" i="10"/>
  <c r="K83" i="10" s="1"/>
  <c r="I82" i="10"/>
  <c r="H82" i="10"/>
  <c r="G82" i="10"/>
  <c r="F82" i="10"/>
  <c r="E82" i="10"/>
  <c r="K82" i="10" s="1"/>
  <c r="I81" i="10"/>
  <c r="H81" i="10"/>
  <c r="G81" i="10"/>
  <c r="F81" i="10"/>
  <c r="E81" i="10"/>
  <c r="K81" i="10" s="1"/>
  <c r="I80" i="10"/>
  <c r="H80" i="10"/>
  <c r="J80" i="10" s="1"/>
  <c r="G80" i="10"/>
  <c r="F80" i="10"/>
  <c r="L80" i="10" s="1"/>
  <c r="E80" i="10"/>
  <c r="K80" i="10" s="1"/>
  <c r="I79" i="10"/>
  <c r="H79" i="10"/>
  <c r="G79" i="10"/>
  <c r="F79" i="10"/>
  <c r="E79" i="10"/>
  <c r="K79" i="10" s="1"/>
  <c r="I78" i="10"/>
  <c r="H78" i="10"/>
  <c r="G78" i="10"/>
  <c r="F78" i="10"/>
  <c r="L78" i="10" s="1"/>
  <c r="E78" i="10"/>
  <c r="K78" i="10" s="1"/>
  <c r="I77" i="10"/>
  <c r="H77" i="10"/>
  <c r="G77" i="10"/>
  <c r="F77" i="10"/>
  <c r="L77" i="10" s="1"/>
  <c r="E77" i="10"/>
  <c r="K77" i="10" s="1"/>
  <c r="I76" i="10"/>
  <c r="H76" i="10"/>
  <c r="J76" i="10" s="1"/>
  <c r="G76" i="10"/>
  <c r="F76" i="10"/>
  <c r="E76" i="10"/>
  <c r="K76" i="10" s="1"/>
  <c r="E4" i="10"/>
  <c r="E5" i="10" s="1"/>
  <c r="I67" i="10"/>
  <c r="H67" i="10"/>
  <c r="G67" i="10"/>
  <c r="F67" i="10"/>
  <c r="E67" i="10"/>
  <c r="I66" i="10"/>
  <c r="H66" i="10"/>
  <c r="G66" i="10"/>
  <c r="F66" i="10"/>
  <c r="E66" i="10"/>
  <c r="I65" i="10"/>
  <c r="H65" i="10"/>
  <c r="G65" i="10"/>
  <c r="F65" i="10"/>
  <c r="E65" i="10"/>
  <c r="I64" i="10"/>
  <c r="H64" i="10"/>
  <c r="G64" i="10"/>
  <c r="F64" i="10"/>
  <c r="E64" i="10"/>
  <c r="I63" i="10"/>
  <c r="H63" i="10"/>
  <c r="G63" i="10"/>
  <c r="F63" i="10"/>
  <c r="E63" i="10"/>
  <c r="I62" i="10"/>
  <c r="H62" i="10"/>
  <c r="G62" i="10"/>
  <c r="F62" i="10"/>
  <c r="E62" i="10"/>
  <c r="I61" i="10"/>
  <c r="H61" i="10"/>
  <c r="G61" i="10"/>
  <c r="F61" i="10"/>
  <c r="E61" i="10"/>
  <c r="I60" i="10"/>
  <c r="H60" i="10"/>
  <c r="G60" i="10"/>
  <c r="F60" i="10"/>
  <c r="E60" i="10"/>
  <c r="I59" i="10"/>
  <c r="H59" i="10"/>
  <c r="G59" i="10"/>
  <c r="F59" i="10"/>
  <c r="E59" i="10"/>
  <c r="I58" i="10"/>
  <c r="H58" i="10"/>
  <c r="G58" i="10"/>
  <c r="F58" i="10"/>
  <c r="E58" i="10"/>
  <c r="I57" i="10"/>
  <c r="H57" i="10"/>
  <c r="G57" i="10"/>
  <c r="F57" i="10"/>
  <c r="E57" i="10"/>
  <c r="I56" i="10"/>
  <c r="H56" i="10"/>
  <c r="G56" i="10"/>
  <c r="F56" i="10"/>
  <c r="E56" i="10"/>
  <c r="I55" i="10"/>
  <c r="H55" i="10"/>
  <c r="G55" i="10"/>
  <c r="F55" i="10"/>
  <c r="E55" i="10"/>
  <c r="I54" i="10"/>
  <c r="H54" i="10"/>
  <c r="G54" i="10"/>
  <c r="F54" i="10"/>
  <c r="E54" i="10"/>
  <c r="I53" i="10"/>
  <c r="H53" i="10"/>
  <c r="G53" i="10"/>
  <c r="F53" i="10"/>
  <c r="E53" i="10"/>
  <c r="I52" i="10"/>
  <c r="H52" i="10"/>
  <c r="G52" i="10"/>
  <c r="F52" i="10"/>
  <c r="E52" i="10"/>
  <c r="I51" i="10"/>
  <c r="H51" i="10"/>
  <c r="G51" i="10"/>
  <c r="F51" i="10"/>
  <c r="E51" i="10"/>
  <c r="I50" i="10"/>
  <c r="H50" i="10"/>
  <c r="J50" i="10" s="1"/>
  <c r="G50" i="10"/>
  <c r="F50" i="10"/>
  <c r="E50" i="10"/>
  <c r="I49" i="10"/>
  <c r="H49" i="10"/>
  <c r="G49" i="10"/>
  <c r="F49" i="10"/>
  <c r="E49" i="10"/>
  <c r="I48" i="10"/>
  <c r="H48" i="10"/>
  <c r="G48" i="10"/>
  <c r="F48" i="10"/>
  <c r="E48" i="10"/>
  <c r="J36" i="10"/>
  <c r="I36" i="10"/>
  <c r="H36" i="10"/>
  <c r="G36" i="10"/>
  <c r="F36" i="10"/>
  <c r="E36" i="10"/>
  <c r="I35" i="10"/>
  <c r="H35" i="10"/>
  <c r="G35" i="10"/>
  <c r="F35" i="10"/>
  <c r="E35" i="10"/>
  <c r="I34" i="10"/>
  <c r="H34" i="10"/>
  <c r="J34" i="10" s="1"/>
  <c r="G34" i="10"/>
  <c r="F34" i="10"/>
  <c r="E34" i="10"/>
  <c r="I33" i="10"/>
  <c r="H33" i="10"/>
  <c r="G33" i="10"/>
  <c r="F33" i="10"/>
  <c r="E33" i="10"/>
  <c r="I32" i="10"/>
  <c r="H32" i="10"/>
  <c r="J32" i="10" s="1"/>
  <c r="G32" i="10"/>
  <c r="F32" i="10"/>
  <c r="E32" i="10"/>
  <c r="I31" i="10"/>
  <c r="H31" i="10"/>
  <c r="J31" i="10" s="1"/>
  <c r="G31" i="10"/>
  <c r="F31" i="10"/>
  <c r="E31" i="10"/>
  <c r="J30" i="10"/>
  <c r="I30" i="10"/>
  <c r="H30" i="10"/>
  <c r="G30" i="10"/>
  <c r="F30" i="10"/>
  <c r="E30" i="10"/>
  <c r="I29" i="10"/>
  <c r="H29" i="10"/>
  <c r="G29" i="10"/>
  <c r="F29" i="10"/>
  <c r="E29" i="10"/>
  <c r="I28" i="10"/>
  <c r="H28" i="10"/>
  <c r="J28" i="10" s="1"/>
  <c r="G28" i="10"/>
  <c r="F28" i="10"/>
  <c r="E28" i="10"/>
  <c r="I27" i="10"/>
  <c r="H27" i="10"/>
  <c r="J27" i="10" s="1"/>
  <c r="G27" i="10"/>
  <c r="F27" i="10"/>
  <c r="E27" i="10"/>
  <c r="I26" i="10"/>
  <c r="H26" i="10"/>
  <c r="J26" i="10" s="1"/>
  <c r="G26" i="10"/>
  <c r="F26" i="10"/>
  <c r="E26" i="10"/>
  <c r="I25" i="10"/>
  <c r="H25" i="10"/>
  <c r="G25" i="10"/>
  <c r="F25" i="10"/>
  <c r="E25" i="10"/>
  <c r="I24" i="10"/>
  <c r="H24" i="10"/>
  <c r="J24" i="10" s="1"/>
  <c r="G24" i="10"/>
  <c r="F24" i="10"/>
  <c r="E24" i="10"/>
  <c r="I23" i="10"/>
  <c r="H23" i="10"/>
  <c r="J23" i="10" s="1"/>
  <c r="G23" i="10"/>
  <c r="F23" i="10"/>
  <c r="E23" i="10"/>
  <c r="J22" i="10"/>
  <c r="I22" i="10"/>
  <c r="H22" i="10"/>
  <c r="G22" i="10"/>
  <c r="F22" i="10"/>
  <c r="E22" i="10"/>
  <c r="I21" i="10"/>
  <c r="H21" i="10"/>
  <c r="G21" i="10"/>
  <c r="F21" i="10"/>
  <c r="E21" i="10"/>
  <c r="I20" i="10"/>
  <c r="H20" i="10"/>
  <c r="J20" i="10" s="1"/>
  <c r="G20" i="10"/>
  <c r="F20" i="10"/>
  <c r="E20" i="10"/>
  <c r="I19" i="10"/>
  <c r="H19" i="10"/>
  <c r="J19" i="10" s="1"/>
  <c r="G19" i="10"/>
  <c r="F19" i="10"/>
  <c r="E19" i="10"/>
  <c r="I18" i="10"/>
  <c r="H18" i="10"/>
  <c r="J18" i="10" s="1"/>
  <c r="G18" i="10"/>
  <c r="F18" i="10"/>
  <c r="E18" i="10"/>
  <c r="E4" i="9"/>
  <c r="I66" i="9"/>
  <c r="H66" i="9"/>
  <c r="G66" i="9"/>
  <c r="F66" i="9"/>
  <c r="E66" i="9"/>
  <c r="I65" i="9"/>
  <c r="H65" i="9"/>
  <c r="J65" i="9" s="1"/>
  <c r="G65" i="9"/>
  <c r="F65" i="9"/>
  <c r="E65" i="9"/>
  <c r="I64" i="9"/>
  <c r="H64" i="9"/>
  <c r="G64" i="9"/>
  <c r="F64" i="9"/>
  <c r="E64" i="9"/>
  <c r="I63" i="9"/>
  <c r="H63" i="9"/>
  <c r="G63" i="9"/>
  <c r="F63" i="9"/>
  <c r="E63" i="9"/>
  <c r="I62" i="9"/>
  <c r="H62" i="9"/>
  <c r="G62" i="9"/>
  <c r="F62" i="9"/>
  <c r="E62" i="9"/>
  <c r="I61" i="9"/>
  <c r="H61" i="9"/>
  <c r="J61" i="9" s="1"/>
  <c r="G61" i="9"/>
  <c r="F61" i="9"/>
  <c r="E61" i="9"/>
  <c r="I60" i="9"/>
  <c r="H60" i="9"/>
  <c r="G60" i="9"/>
  <c r="F60" i="9"/>
  <c r="E60" i="9"/>
  <c r="I59" i="9"/>
  <c r="H59" i="9"/>
  <c r="J59" i="9" s="1"/>
  <c r="G59" i="9"/>
  <c r="F59" i="9"/>
  <c r="E59" i="9"/>
  <c r="I58" i="9"/>
  <c r="H58" i="9"/>
  <c r="G58" i="9"/>
  <c r="F58" i="9"/>
  <c r="E58" i="9"/>
  <c r="I57" i="9"/>
  <c r="H57" i="9"/>
  <c r="J57" i="9" s="1"/>
  <c r="G57" i="9"/>
  <c r="F57" i="9"/>
  <c r="E57" i="9"/>
  <c r="I56" i="9"/>
  <c r="H56" i="9"/>
  <c r="G56" i="9"/>
  <c r="F56" i="9"/>
  <c r="E56" i="9"/>
  <c r="I55" i="9"/>
  <c r="H55" i="9"/>
  <c r="J55" i="9" s="1"/>
  <c r="G55" i="9"/>
  <c r="F55" i="9"/>
  <c r="E55" i="9"/>
  <c r="I54" i="9"/>
  <c r="H54" i="9"/>
  <c r="G54" i="9"/>
  <c r="F54" i="9"/>
  <c r="E54" i="9"/>
  <c r="I53" i="9"/>
  <c r="H53" i="9"/>
  <c r="J53" i="9" s="1"/>
  <c r="G53" i="9"/>
  <c r="F53" i="9"/>
  <c r="E53" i="9"/>
  <c r="I52" i="9"/>
  <c r="H52" i="9"/>
  <c r="G52" i="9"/>
  <c r="F52" i="9"/>
  <c r="E52" i="9"/>
  <c r="I51" i="9"/>
  <c r="H51" i="9"/>
  <c r="J51" i="9" s="1"/>
  <c r="G51" i="9"/>
  <c r="F51" i="9"/>
  <c r="E51" i="9"/>
  <c r="I50" i="9"/>
  <c r="H50" i="9"/>
  <c r="G50" i="9"/>
  <c r="F50" i="9"/>
  <c r="E50" i="9"/>
  <c r="I49" i="9"/>
  <c r="H49" i="9"/>
  <c r="J49" i="9" s="1"/>
  <c r="G49" i="9"/>
  <c r="F49" i="9"/>
  <c r="E49" i="9"/>
  <c r="I48" i="9"/>
  <c r="H48" i="9"/>
  <c r="G48" i="9"/>
  <c r="F48" i="9"/>
  <c r="E48" i="9"/>
  <c r="I47" i="9"/>
  <c r="H47" i="9"/>
  <c r="J47" i="9" s="1"/>
  <c r="G47" i="9"/>
  <c r="F47" i="9"/>
  <c r="E47" i="9"/>
  <c r="I46" i="9"/>
  <c r="H46" i="9"/>
  <c r="G46" i="9"/>
  <c r="F46" i="9"/>
  <c r="E46" i="9"/>
  <c r="I36" i="9"/>
  <c r="H36" i="9"/>
  <c r="J36" i="9" s="1"/>
  <c r="G36" i="9"/>
  <c r="F36" i="9"/>
  <c r="E36" i="9"/>
  <c r="I35" i="9"/>
  <c r="H35" i="9"/>
  <c r="G35" i="9"/>
  <c r="F35" i="9"/>
  <c r="E35" i="9"/>
  <c r="I34" i="9"/>
  <c r="H34" i="9"/>
  <c r="J34" i="9" s="1"/>
  <c r="G34" i="9"/>
  <c r="F34" i="9"/>
  <c r="E34" i="9"/>
  <c r="I33" i="9"/>
  <c r="H33" i="9"/>
  <c r="G33" i="9"/>
  <c r="F33" i="9"/>
  <c r="E33" i="9"/>
  <c r="I32" i="9"/>
  <c r="H32" i="9"/>
  <c r="J32" i="9" s="1"/>
  <c r="G32" i="9"/>
  <c r="F32" i="9"/>
  <c r="E32" i="9"/>
  <c r="I31" i="9"/>
  <c r="H31" i="9"/>
  <c r="G31" i="9"/>
  <c r="F31" i="9"/>
  <c r="E31" i="9"/>
  <c r="I30" i="9"/>
  <c r="H30" i="9"/>
  <c r="J30" i="9" s="1"/>
  <c r="G30" i="9"/>
  <c r="F30" i="9"/>
  <c r="E30" i="9"/>
  <c r="I29" i="9"/>
  <c r="H29" i="9"/>
  <c r="G29" i="9"/>
  <c r="F29" i="9"/>
  <c r="E29" i="9"/>
  <c r="I28" i="9"/>
  <c r="H28" i="9"/>
  <c r="J28" i="9" s="1"/>
  <c r="G28" i="9"/>
  <c r="F28" i="9"/>
  <c r="E28" i="9"/>
  <c r="I27" i="9"/>
  <c r="H27" i="9"/>
  <c r="G27" i="9"/>
  <c r="F27" i="9"/>
  <c r="E27" i="9"/>
  <c r="I26" i="9"/>
  <c r="H26" i="9"/>
  <c r="J26" i="9" s="1"/>
  <c r="G26" i="9"/>
  <c r="F26" i="9"/>
  <c r="E26" i="9"/>
  <c r="I25" i="9"/>
  <c r="H25" i="9"/>
  <c r="G25" i="9"/>
  <c r="F25" i="9"/>
  <c r="E25" i="9"/>
  <c r="I24" i="9"/>
  <c r="H24" i="9"/>
  <c r="J24" i="9" s="1"/>
  <c r="G24" i="9"/>
  <c r="F24" i="9"/>
  <c r="E24" i="9"/>
  <c r="I23" i="9"/>
  <c r="H23" i="9"/>
  <c r="G23" i="9"/>
  <c r="F23" i="9"/>
  <c r="E23" i="9"/>
  <c r="I22" i="9"/>
  <c r="H22" i="9"/>
  <c r="J22" i="9" s="1"/>
  <c r="G22" i="9"/>
  <c r="F22" i="9"/>
  <c r="E22" i="9"/>
  <c r="I21" i="9"/>
  <c r="H21" i="9"/>
  <c r="G21" i="9"/>
  <c r="F21" i="9"/>
  <c r="E21" i="9"/>
  <c r="I20" i="9"/>
  <c r="H20" i="9"/>
  <c r="J20" i="9" s="1"/>
  <c r="G20" i="9"/>
  <c r="F20" i="9"/>
  <c r="E20" i="9"/>
  <c r="I19" i="9"/>
  <c r="H19" i="9"/>
  <c r="G19" i="9"/>
  <c r="F19" i="9"/>
  <c r="E19" i="9"/>
  <c r="I18" i="9"/>
  <c r="H18" i="9"/>
  <c r="J18" i="9" s="1"/>
  <c r="G18" i="9"/>
  <c r="F18" i="9"/>
  <c r="E18" i="9"/>
  <c r="I17" i="9"/>
  <c r="H17" i="9"/>
  <c r="G17" i="9"/>
  <c r="F17" i="9"/>
  <c r="E17" i="9"/>
  <c r="E5" i="9"/>
  <c r="L66" i="9" s="1"/>
  <c r="E4" i="8"/>
  <c r="E5" i="8" s="1"/>
  <c r="F16" i="8"/>
  <c r="I66" i="8"/>
  <c r="H66" i="8"/>
  <c r="G66" i="8"/>
  <c r="F66" i="8"/>
  <c r="E66" i="8"/>
  <c r="I65" i="8"/>
  <c r="H65" i="8"/>
  <c r="G65" i="8"/>
  <c r="F65" i="8"/>
  <c r="E65" i="8"/>
  <c r="I64" i="8"/>
  <c r="H64" i="8"/>
  <c r="G64" i="8"/>
  <c r="F64" i="8"/>
  <c r="E64" i="8"/>
  <c r="I63" i="8"/>
  <c r="H63" i="8"/>
  <c r="G63" i="8"/>
  <c r="F63" i="8"/>
  <c r="E63" i="8"/>
  <c r="I62" i="8"/>
  <c r="H62" i="8"/>
  <c r="G62" i="8"/>
  <c r="F62" i="8"/>
  <c r="E62" i="8"/>
  <c r="I61" i="8"/>
  <c r="H61" i="8"/>
  <c r="G61" i="8"/>
  <c r="F61" i="8"/>
  <c r="E61" i="8"/>
  <c r="I60" i="8"/>
  <c r="H60" i="8"/>
  <c r="G60" i="8"/>
  <c r="F60" i="8"/>
  <c r="E60" i="8"/>
  <c r="I59" i="8"/>
  <c r="H59" i="8"/>
  <c r="G59" i="8"/>
  <c r="F59" i="8"/>
  <c r="E59" i="8"/>
  <c r="I58" i="8"/>
  <c r="H58" i="8"/>
  <c r="G58" i="8"/>
  <c r="F58" i="8"/>
  <c r="E58" i="8"/>
  <c r="I57" i="8"/>
  <c r="H57" i="8"/>
  <c r="G57" i="8"/>
  <c r="F57" i="8"/>
  <c r="E57" i="8"/>
  <c r="I56" i="8"/>
  <c r="H56" i="8"/>
  <c r="G56" i="8"/>
  <c r="F56" i="8"/>
  <c r="E56" i="8"/>
  <c r="I55" i="8"/>
  <c r="H55" i="8"/>
  <c r="G55" i="8"/>
  <c r="F55" i="8"/>
  <c r="E55" i="8"/>
  <c r="I54" i="8"/>
  <c r="H54" i="8"/>
  <c r="G54" i="8"/>
  <c r="F54" i="8"/>
  <c r="E54" i="8"/>
  <c r="I53" i="8"/>
  <c r="H53" i="8"/>
  <c r="G53" i="8"/>
  <c r="F53" i="8"/>
  <c r="E53" i="8"/>
  <c r="I52" i="8"/>
  <c r="H52" i="8"/>
  <c r="G52" i="8"/>
  <c r="F52" i="8"/>
  <c r="E52" i="8"/>
  <c r="I51" i="8"/>
  <c r="H51" i="8"/>
  <c r="G51" i="8"/>
  <c r="F51" i="8"/>
  <c r="E51" i="8"/>
  <c r="I50" i="8"/>
  <c r="H50" i="8"/>
  <c r="G50" i="8"/>
  <c r="F50" i="8"/>
  <c r="E50" i="8"/>
  <c r="I49" i="8"/>
  <c r="H49" i="8"/>
  <c r="G49" i="8"/>
  <c r="F49" i="8"/>
  <c r="E49" i="8"/>
  <c r="I48" i="8"/>
  <c r="H48" i="8"/>
  <c r="G48" i="8"/>
  <c r="F48" i="8"/>
  <c r="E48" i="8"/>
  <c r="I47" i="8"/>
  <c r="H47" i="8"/>
  <c r="G47" i="8"/>
  <c r="F47" i="8"/>
  <c r="E47" i="8"/>
  <c r="I46" i="8"/>
  <c r="H46" i="8"/>
  <c r="G46" i="8"/>
  <c r="F46" i="8"/>
  <c r="E46" i="8"/>
  <c r="I36" i="8"/>
  <c r="H36" i="8"/>
  <c r="G36" i="8"/>
  <c r="F36" i="8"/>
  <c r="E36" i="8"/>
  <c r="I35" i="8"/>
  <c r="H35" i="8"/>
  <c r="G35" i="8"/>
  <c r="F35" i="8"/>
  <c r="E35" i="8"/>
  <c r="I34" i="8"/>
  <c r="H34" i="8"/>
  <c r="G34" i="8"/>
  <c r="F34" i="8"/>
  <c r="E34" i="8"/>
  <c r="I33" i="8"/>
  <c r="H33" i="8"/>
  <c r="G33" i="8"/>
  <c r="F33" i="8"/>
  <c r="E33" i="8"/>
  <c r="I32" i="8"/>
  <c r="H32" i="8"/>
  <c r="G32" i="8"/>
  <c r="F32" i="8"/>
  <c r="E32" i="8"/>
  <c r="I31" i="8"/>
  <c r="H31" i="8"/>
  <c r="G31" i="8"/>
  <c r="F31" i="8"/>
  <c r="E31" i="8"/>
  <c r="I30" i="8"/>
  <c r="H30" i="8"/>
  <c r="G30" i="8"/>
  <c r="F30" i="8"/>
  <c r="E30" i="8"/>
  <c r="I29" i="8"/>
  <c r="H29" i="8"/>
  <c r="G29" i="8"/>
  <c r="F29" i="8"/>
  <c r="E29" i="8"/>
  <c r="I28" i="8"/>
  <c r="H28" i="8"/>
  <c r="J28" i="8" s="1"/>
  <c r="G28" i="8"/>
  <c r="F28" i="8"/>
  <c r="E28" i="8"/>
  <c r="I27" i="8"/>
  <c r="H27" i="8"/>
  <c r="G27" i="8"/>
  <c r="F27" i="8"/>
  <c r="E27" i="8"/>
  <c r="I26" i="8"/>
  <c r="H26" i="8"/>
  <c r="G26" i="8"/>
  <c r="F26" i="8"/>
  <c r="E26" i="8"/>
  <c r="I25" i="8"/>
  <c r="H25" i="8"/>
  <c r="G25" i="8"/>
  <c r="F25" i="8"/>
  <c r="E25" i="8"/>
  <c r="I24" i="8"/>
  <c r="H24" i="8"/>
  <c r="J24" i="8" s="1"/>
  <c r="G24" i="8"/>
  <c r="F24" i="8"/>
  <c r="E24" i="8"/>
  <c r="I23" i="8"/>
  <c r="J23" i="8" s="1"/>
  <c r="H23" i="8"/>
  <c r="G23" i="8"/>
  <c r="F23" i="8"/>
  <c r="E23" i="8"/>
  <c r="I22" i="8"/>
  <c r="H22" i="8"/>
  <c r="J22" i="8" s="1"/>
  <c r="G22" i="8"/>
  <c r="F22" i="8"/>
  <c r="E22" i="8"/>
  <c r="I21" i="8"/>
  <c r="H21" i="8"/>
  <c r="G21" i="8"/>
  <c r="F21" i="8"/>
  <c r="E21" i="8"/>
  <c r="I20" i="8"/>
  <c r="H20" i="8"/>
  <c r="G20" i="8"/>
  <c r="F20" i="8"/>
  <c r="E20" i="8"/>
  <c r="I19" i="8"/>
  <c r="H19" i="8"/>
  <c r="G19" i="8"/>
  <c r="F19" i="8"/>
  <c r="E19" i="8"/>
  <c r="I18" i="8"/>
  <c r="H18" i="8"/>
  <c r="G18" i="8"/>
  <c r="F18" i="8"/>
  <c r="E18" i="8"/>
  <c r="I17" i="8"/>
  <c r="H17" i="8"/>
  <c r="G17" i="8"/>
  <c r="F17" i="8"/>
  <c r="E17" i="8"/>
  <c r="I16" i="8"/>
  <c r="H16" i="8"/>
  <c r="G16" i="8"/>
  <c r="E16" i="8"/>
  <c r="G16" i="1"/>
  <c r="J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J66" i="1" s="1"/>
  <c r="I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46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E46" i="1"/>
  <c r="F46" i="1"/>
  <c r="F66" i="1"/>
  <c r="E66" i="1"/>
  <c r="F65" i="1"/>
  <c r="E65" i="1"/>
  <c r="J64" i="1"/>
  <c r="F64" i="1"/>
  <c r="E64" i="1"/>
  <c r="F63" i="1"/>
  <c r="E63" i="1"/>
  <c r="F62" i="1"/>
  <c r="E62" i="1"/>
  <c r="F61" i="1"/>
  <c r="E61" i="1"/>
  <c r="J60" i="1"/>
  <c r="F60" i="1"/>
  <c r="E60" i="1"/>
  <c r="F59" i="1"/>
  <c r="E59" i="1"/>
  <c r="F58" i="1"/>
  <c r="E58" i="1"/>
  <c r="F57" i="1"/>
  <c r="E57" i="1"/>
  <c r="J56" i="1"/>
  <c r="F56" i="1"/>
  <c r="E56" i="1"/>
  <c r="F55" i="1"/>
  <c r="E55" i="1"/>
  <c r="F54" i="1"/>
  <c r="E54" i="1"/>
  <c r="F53" i="1"/>
  <c r="E53" i="1"/>
  <c r="J52" i="1"/>
  <c r="F52" i="1"/>
  <c r="E52" i="1"/>
  <c r="F51" i="1"/>
  <c r="E51" i="1"/>
  <c r="F50" i="1"/>
  <c r="E50" i="1"/>
  <c r="F49" i="1"/>
  <c r="E49" i="1"/>
  <c r="J48" i="1"/>
  <c r="F48" i="1"/>
  <c r="E48" i="1"/>
  <c r="F47" i="1"/>
  <c r="E47" i="1"/>
  <c r="J18" i="1"/>
  <c r="J22" i="1"/>
  <c r="J26" i="1"/>
  <c r="J30" i="1"/>
  <c r="J34" i="1"/>
  <c r="I3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16" i="1"/>
  <c r="H17" i="1"/>
  <c r="J17" i="1" s="1"/>
  <c r="H18" i="1"/>
  <c r="H19" i="1"/>
  <c r="J19" i="1" s="1"/>
  <c r="H20" i="1"/>
  <c r="J20" i="1" s="1"/>
  <c r="H21" i="1"/>
  <c r="J21" i="1" s="1"/>
  <c r="H22" i="1"/>
  <c r="H23" i="1"/>
  <c r="J23" i="1" s="1"/>
  <c r="H24" i="1"/>
  <c r="J24" i="1" s="1"/>
  <c r="H25" i="1"/>
  <c r="J25" i="1" s="1"/>
  <c r="H26" i="1"/>
  <c r="H27" i="1"/>
  <c r="J27" i="1" s="1"/>
  <c r="H28" i="1"/>
  <c r="J28" i="1" s="1"/>
  <c r="H29" i="1"/>
  <c r="J29" i="1" s="1"/>
  <c r="H30" i="1"/>
  <c r="H31" i="1"/>
  <c r="J31" i="1" s="1"/>
  <c r="H32" i="1"/>
  <c r="J32" i="1" s="1"/>
  <c r="H33" i="1"/>
  <c r="J33" i="1" s="1"/>
  <c r="H34" i="1"/>
  <c r="H35" i="1"/>
  <c r="J35" i="1" s="1"/>
  <c r="H36" i="1"/>
  <c r="J36" i="1" s="1"/>
  <c r="H16" i="1"/>
  <c r="J16" i="1" s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16" i="1"/>
  <c r="L102" i="10" l="1"/>
  <c r="L106" i="10"/>
  <c r="L110" i="10"/>
  <c r="L114" i="10"/>
  <c r="J78" i="10"/>
  <c r="L84" i="10"/>
  <c r="J79" i="10"/>
  <c r="L81" i="10"/>
  <c r="J82" i="10"/>
  <c r="L85" i="10"/>
  <c r="J86" i="10"/>
  <c r="L89" i="10"/>
  <c r="L93" i="10"/>
  <c r="L94" i="10"/>
  <c r="L76" i="10"/>
  <c r="L79" i="10"/>
  <c r="J83" i="10"/>
  <c r="J87" i="10"/>
  <c r="J52" i="10"/>
  <c r="J56" i="10"/>
  <c r="J60" i="10"/>
  <c r="J54" i="10"/>
  <c r="L92" i="10"/>
  <c r="L88" i="10"/>
  <c r="J21" i="10"/>
  <c r="J29" i="10"/>
  <c r="J35" i="10"/>
  <c r="J48" i="10"/>
  <c r="J81" i="10"/>
  <c r="J85" i="10"/>
  <c r="J89" i="10"/>
  <c r="K84" i="10"/>
  <c r="J58" i="10"/>
  <c r="J62" i="10"/>
  <c r="J66" i="10"/>
  <c r="L118" i="10"/>
  <c r="J25" i="10"/>
  <c r="J33" i="10"/>
  <c r="J67" i="10"/>
  <c r="J77" i="10"/>
  <c r="J26" i="8"/>
  <c r="J34" i="8"/>
  <c r="J20" i="8"/>
  <c r="J31" i="8"/>
  <c r="J35" i="8"/>
  <c r="J52" i="8"/>
  <c r="J64" i="8"/>
  <c r="J18" i="8"/>
  <c r="J32" i="8"/>
  <c r="J36" i="8"/>
  <c r="J48" i="8"/>
  <c r="J56" i="8"/>
  <c r="J60" i="8"/>
  <c r="J16" i="8"/>
  <c r="K19" i="8"/>
  <c r="K29" i="8"/>
  <c r="K33" i="8"/>
  <c r="K46" i="8"/>
  <c r="K50" i="8"/>
  <c r="K54" i="8"/>
  <c r="K58" i="8"/>
  <c r="K62" i="8"/>
  <c r="K66" i="8"/>
  <c r="L36" i="1"/>
  <c r="L28" i="1"/>
  <c r="K54" i="1"/>
  <c r="L59" i="1"/>
  <c r="L47" i="1"/>
  <c r="L54" i="1"/>
  <c r="K34" i="1"/>
  <c r="K26" i="1"/>
  <c r="K48" i="1"/>
  <c r="L49" i="1"/>
  <c r="K55" i="1"/>
  <c r="L58" i="1"/>
  <c r="K64" i="1"/>
  <c r="L65" i="1"/>
  <c r="K28" i="1"/>
  <c r="K20" i="1"/>
  <c r="L16" i="1"/>
  <c r="L52" i="1"/>
  <c r="L66" i="1"/>
  <c r="K31" i="1"/>
  <c r="L56" i="1"/>
  <c r="K60" i="1"/>
  <c r="K22" i="1"/>
  <c r="K18" i="1"/>
  <c r="L18" i="1"/>
  <c r="K16" i="1"/>
  <c r="K25" i="1"/>
  <c r="K21" i="1"/>
  <c r="L29" i="1"/>
  <c r="L25" i="1"/>
  <c r="L48" i="1"/>
  <c r="K50" i="1"/>
  <c r="L55" i="1"/>
  <c r="L62" i="1"/>
  <c r="J103" i="10"/>
  <c r="J107" i="10"/>
  <c r="J111" i="10"/>
  <c r="J115" i="10"/>
  <c r="J101" i="10"/>
  <c r="J105" i="10"/>
  <c r="J109" i="10"/>
  <c r="J113" i="10"/>
  <c r="J117" i="10"/>
  <c r="J90" i="10"/>
  <c r="J92" i="10"/>
  <c r="J94" i="10"/>
  <c r="J91" i="10"/>
  <c r="J93" i="10"/>
  <c r="J51" i="10"/>
  <c r="J55" i="10"/>
  <c r="J59" i="10"/>
  <c r="J63" i="10"/>
  <c r="J64" i="10"/>
  <c r="J49" i="10"/>
  <c r="J53" i="10"/>
  <c r="J57" i="10"/>
  <c r="J61" i="10"/>
  <c r="J65" i="10"/>
  <c r="L19" i="10"/>
  <c r="L21" i="10"/>
  <c r="L23" i="10"/>
  <c r="L67" i="10"/>
  <c r="L66" i="10"/>
  <c r="L65" i="10"/>
  <c r="L64" i="10"/>
  <c r="L63" i="10"/>
  <c r="L62" i="10"/>
  <c r="L61" i="10"/>
  <c r="L60" i="10"/>
  <c r="L59" i="10"/>
  <c r="L58" i="10"/>
  <c r="K67" i="10"/>
  <c r="K63" i="10"/>
  <c r="K61" i="10"/>
  <c r="K60" i="10"/>
  <c r="K56" i="10"/>
  <c r="K49" i="10"/>
  <c r="K36" i="10"/>
  <c r="K27" i="10"/>
  <c r="K21" i="10"/>
  <c r="K18" i="10"/>
  <c r="K66" i="10"/>
  <c r="K58" i="10"/>
  <c r="K57" i="10"/>
  <c r="K54" i="10"/>
  <c r="K53" i="10"/>
  <c r="K50" i="10"/>
  <c r="K32" i="10"/>
  <c r="K31" i="10"/>
  <c r="K28" i="10"/>
  <c r="K23" i="10"/>
  <c r="K22" i="10"/>
  <c r="K65" i="10"/>
  <c r="K64" i="10"/>
  <c r="K62" i="10"/>
  <c r="K59" i="10"/>
  <c r="K55" i="10"/>
  <c r="K52" i="10"/>
  <c r="K51" i="10"/>
  <c r="K48" i="10"/>
  <c r="K35" i="10"/>
  <c r="K34" i="10"/>
  <c r="K33" i="10"/>
  <c r="K30" i="10"/>
  <c r="K29" i="10"/>
  <c r="K26" i="10"/>
  <c r="K25" i="10"/>
  <c r="K24" i="10"/>
  <c r="K20" i="10"/>
  <c r="K19" i="10"/>
  <c r="L18" i="10"/>
  <c r="L20" i="10"/>
  <c r="L22" i="10"/>
  <c r="L24" i="10"/>
  <c r="L26" i="10"/>
  <c r="L28" i="10"/>
  <c r="L30" i="10"/>
  <c r="L32" i="10"/>
  <c r="L34" i="10"/>
  <c r="L36" i="10"/>
  <c r="L48" i="10"/>
  <c r="L50" i="10"/>
  <c r="L52" i="10"/>
  <c r="L54" i="10"/>
  <c r="L56" i="10"/>
  <c r="L57" i="10"/>
  <c r="L25" i="10"/>
  <c r="L27" i="10"/>
  <c r="L29" i="10"/>
  <c r="L31" i="10"/>
  <c r="L33" i="10"/>
  <c r="L35" i="10"/>
  <c r="L49" i="10"/>
  <c r="L51" i="10"/>
  <c r="L53" i="10"/>
  <c r="L55" i="10"/>
  <c r="J46" i="9"/>
  <c r="J50" i="9"/>
  <c r="J54" i="9"/>
  <c r="J58" i="9"/>
  <c r="J62" i="9"/>
  <c r="J66" i="9"/>
  <c r="J63" i="9"/>
  <c r="J48" i="9"/>
  <c r="J52" i="9"/>
  <c r="J56" i="9"/>
  <c r="J60" i="9"/>
  <c r="J64" i="9"/>
  <c r="J17" i="9"/>
  <c r="J21" i="9"/>
  <c r="J25" i="9"/>
  <c r="J29" i="9"/>
  <c r="J33" i="9"/>
  <c r="J19" i="9"/>
  <c r="J23" i="9"/>
  <c r="J27" i="9"/>
  <c r="J31" i="9"/>
  <c r="J35" i="9"/>
  <c r="K19" i="9"/>
  <c r="K23" i="9"/>
  <c r="K27" i="9"/>
  <c r="K31" i="9"/>
  <c r="K35" i="9"/>
  <c r="K48" i="9"/>
  <c r="K52" i="9"/>
  <c r="K56" i="9"/>
  <c r="K60" i="9"/>
  <c r="K64" i="9"/>
  <c r="K20" i="9"/>
  <c r="K24" i="9"/>
  <c r="K28" i="9"/>
  <c r="K32" i="9"/>
  <c r="K36" i="9"/>
  <c r="K49" i="9"/>
  <c r="K53" i="9"/>
  <c r="K57" i="9"/>
  <c r="K61" i="9"/>
  <c r="K65" i="9"/>
  <c r="K17" i="9"/>
  <c r="K21" i="9"/>
  <c r="K25" i="9"/>
  <c r="K29" i="9"/>
  <c r="K33" i="9"/>
  <c r="K46" i="9"/>
  <c r="K50" i="9"/>
  <c r="K54" i="9"/>
  <c r="K58" i="9"/>
  <c r="K62" i="9"/>
  <c r="K66" i="9"/>
  <c r="K18" i="9"/>
  <c r="K22" i="9"/>
  <c r="K26" i="9"/>
  <c r="K30" i="9"/>
  <c r="K34" i="9"/>
  <c r="K47" i="9"/>
  <c r="K51" i="9"/>
  <c r="K55" i="9"/>
  <c r="K59" i="9"/>
  <c r="K63" i="9"/>
  <c r="L18" i="9"/>
  <c r="L19" i="9"/>
  <c r="L20" i="9"/>
  <c r="L21" i="9"/>
  <c r="L22" i="9"/>
  <c r="L24" i="9"/>
  <c r="L26" i="9"/>
  <c r="L28" i="9"/>
  <c r="L30" i="9"/>
  <c r="L31" i="9"/>
  <c r="L32" i="9"/>
  <c r="L34" i="9"/>
  <c r="L35" i="9"/>
  <c r="L36" i="9"/>
  <c r="L46" i="9"/>
  <c r="L47" i="9"/>
  <c r="L50" i="9"/>
  <c r="L53" i="9"/>
  <c r="L55" i="9"/>
  <c r="L57" i="9"/>
  <c r="L60" i="9"/>
  <c r="L63" i="9"/>
  <c r="L17" i="9"/>
  <c r="L23" i="9"/>
  <c r="L25" i="9"/>
  <c r="L27" i="9"/>
  <c r="L29" i="9"/>
  <c r="L33" i="9"/>
  <c r="L48" i="9"/>
  <c r="L49" i="9"/>
  <c r="L51" i="9"/>
  <c r="L52" i="9"/>
  <c r="L54" i="9"/>
  <c r="L56" i="9"/>
  <c r="L58" i="9"/>
  <c r="L59" i="9"/>
  <c r="L61" i="9"/>
  <c r="L62" i="9"/>
  <c r="L64" i="9"/>
  <c r="L65" i="9"/>
  <c r="K23" i="8"/>
  <c r="K21" i="8"/>
  <c r="K25" i="8"/>
  <c r="K27" i="8"/>
  <c r="K17" i="8"/>
  <c r="K31" i="8"/>
  <c r="K35" i="8"/>
  <c r="K48" i="8"/>
  <c r="K52" i="8"/>
  <c r="K56" i="8"/>
  <c r="K60" i="8"/>
  <c r="K64" i="8"/>
  <c r="J53" i="8"/>
  <c r="J65" i="8"/>
  <c r="J47" i="8"/>
  <c r="J51" i="8"/>
  <c r="J55" i="8"/>
  <c r="J59" i="8"/>
  <c r="J63" i="8"/>
  <c r="J49" i="8"/>
  <c r="J57" i="8"/>
  <c r="J61" i="8"/>
  <c r="J46" i="8"/>
  <c r="J50" i="8"/>
  <c r="J54" i="8"/>
  <c r="J58" i="8"/>
  <c r="J62" i="8"/>
  <c r="J66" i="8"/>
  <c r="J19" i="8"/>
  <c r="J27" i="8"/>
  <c r="J30" i="8"/>
  <c r="J17" i="8"/>
  <c r="J25" i="8"/>
  <c r="J21" i="8"/>
  <c r="J29" i="8"/>
  <c r="J33" i="8"/>
  <c r="K16" i="8"/>
  <c r="K18" i="8"/>
  <c r="K20" i="8"/>
  <c r="K22" i="8"/>
  <c r="K24" i="8"/>
  <c r="K26" i="8"/>
  <c r="K28" i="8"/>
  <c r="K30" i="8"/>
  <c r="K32" i="8"/>
  <c r="K34" i="8"/>
  <c r="K36" i="8"/>
  <c r="K47" i="8"/>
  <c r="K49" i="8"/>
  <c r="K51" i="8"/>
  <c r="K53" i="8"/>
  <c r="K55" i="8"/>
  <c r="K57" i="8"/>
  <c r="K59" i="8"/>
  <c r="K61" i="8"/>
  <c r="K63" i="8"/>
  <c r="K65" i="8"/>
  <c r="L16" i="8"/>
  <c r="L18" i="8"/>
  <c r="L20" i="8"/>
  <c r="L22" i="8"/>
  <c r="L24" i="8"/>
  <c r="L26" i="8"/>
  <c r="L28" i="8"/>
  <c r="L30" i="8"/>
  <c r="L32" i="8"/>
  <c r="L34" i="8"/>
  <c r="L36" i="8"/>
  <c r="L47" i="8"/>
  <c r="L49" i="8"/>
  <c r="L51" i="8"/>
  <c r="L53" i="8"/>
  <c r="L55" i="8"/>
  <c r="L57" i="8"/>
  <c r="L59" i="8"/>
  <c r="L61" i="8"/>
  <c r="L63" i="8"/>
  <c r="L65" i="8"/>
  <c r="L17" i="8"/>
  <c r="L19" i="8"/>
  <c r="L21" i="8"/>
  <c r="L23" i="8"/>
  <c r="L25" i="8"/>
  <c r="L27" i="8"/>
  <c r="L29" i="8"/>
  <c r="L31" i="8"/>
  <c r="L33" i="8"/>
  <c r="L35" i="8"/>
  <c r="L46" i="8"/>
  <c r="L48" i="8"/>
  <c r="L50" i="8"/>
  <c r="L52" i="8"/>
  <c r="L54" i="8"/>
  <c r="L56" i="8"/>
  <c r="L58" i="8"/>
  <c r="L60" i="8"/>
  <c r="L62" i="8"/>
  <c r="L64" i="8"/>
  <c r="L66" i="8"/>
  <c r="J49" i="1"/>
  <c r="J50" i="1"/>
  <c r="J58" i="1"/>
  <c r="J62" i="1"/>
  <c r="J47" i="1"/>
  <c r="J51" i="1"/>
  <c r="J55" i="1"/>
  <c r="J59" i="1"/>
  <c r="J63" i="1"/>
  <c r="J53" i="1"/>
  <c r="J57" i="1"/>
  <c r="J61" i="1"/>
  <c r="J65" i="1"/>
  <c r="J54" i="1"/>
  <c r="E4" i="6"/>
  <c r="E4" i="1"/>
  <c r="E5" i="1" s="1"/>
  <c r="K49" i="1" l="1"/>
  <c r="K51" i="1"/>
  <c r="K57" i="1"/>
  <c r="K61" i="1"/>
  <c r="K65" i="1"/>
  <c r="L19" i="1"/>
  <c r="L23" i="1"/>
  <c r="L31" i="1"/>
  <c r="K47" i="1"/>
  <c r="K59" i="1"/>
  <c r="K63" i="1"/>
  <c r="L46" i="1"/>
  <c r="L27" i="1"/>
  <c r="L35" i="1"/>
  <c r="K66" i="1"/>
  <c r="L53" i="1"/>
  <c r="L17" i="1"/>
  <c r="L33" i="1"/>
  <c r="K29" i="1"/>
  <c r="L26" i="1"/>
  <c r="K30" i="1"/>
  <c r="K19" i="1"/>
  <c r="L57" i="1"/>
  <c r="L24" i="1"/>
  <c r="K36" i="1"/>
  <c r="K62" i="1"/>
  <c r="K53" i="1"/>
  <c r="L22" i="1"/>
  <c r="L61" i="1"/>
  <c r="K27" i="1"/>
  <c r="L50" i="1"/>
  <c r="K24" i="1"/>
  <c r="L64" i="1"/>
  <c r="K52" i="1"/>
  <c r="L21" i="1"/>
  <c r="K17" i="1"/>
  <c r="K33" i="1"/>
  <c r="L30" i="1"/>
  <c r="L63" i="1"/>
  <c r="K23" i="1"/>
  <c r="K56" i="1"/>
  <c r="L32" i="1"/>
  <c r="K46" i="1"/>
  <c r="L60" i="1"/>
  <c r="L51" i="1"/>
  <c r="L34" i="1"/>
  <c r="K58" i="1"/>
  <c r="K35" i="1"/>
  <c r="L20" i="1"/>
  <c r="K32" i="1"/>
</calcChain>
</file>

<file path=xl/sharedStrings.xml><?xml version="1.0" encoding="utf-8"?>
<sst xmlns="http://schemas.openxmlformats.org/spreadsheetml/2006/main" count="289" uniqueCount="46">
  <si>
    <t xml:space="preserve">1. Mischung </t>
  </si>
  <si>
    <t>Argon</t>
  </si>
  <si>
    <t>bar</t>
  </si>
  <si>
    <t>Methan</t>
  </si>
  <si>
    <t>Abstand:</t>
  </si>
  <si>
    <t>cm</t>
  </si>
  <si>
    <t>Anodenspannung</t>
  </si>
  <si>
    <t>V</t>
  </si>
  <si>
    <t>E-Feld / kV</t>
  </si>
  <si>
    <t>\sigma / µs</t>
  </si>
  <si>
    <t>Fehler E-Feld</t>
  </si>
  <si>
    <t>kV</t>
  </si>
  <si>
    <t xml:space="preserve">2. Mischung </t>
  </si>
  <si>
    <t>t_D / µs</t>
  </si>
  <si>
    <t xml:space="preserve">3. Mischung </t>
  </si>
  <si>
    <t xml:space="preserve">4. Mischung </t>
  </si>
  <si>
    <t>Methan:</t>
  </si>
  <si>
    <t>Driftgeschwindigkeit (Argon:Methan) in cm/µs</t>
  </si>
  <si>
    <t>E / p</t>
  </si>
  <si>
    <t>30:70</t>
  </si>
  <si>
    <t>40:60</t>
  </si>
  <si>
    <t>0:100</t>
  </si>
  <si>
    <t>10:90</t>
  </si>
  <si>
    <t>20:80</t>
  </si>
  <si>
    <t>50:50</t>
  </si>
  <si>
    <t>60:40</t>
  </si>
  <si>
    <t>70:30</t>
  </si>
  <si>
    <t>80:20</t>
  </si>
  <si>
    <t>90:10</t>
  </si>
  <si>
    <t>Fehler Plattenabstand</t>
  </si>
  <si>
    <t>Fehler Abstand</t>
  </si>
  <si>
    <t>U / kV</t>
  </si>
  <si>
    <t>Fehler U</t>
  </si>
  <si>
    <t>Gesamtdruck</t>
  </si>
  <si>
    <t>Fehler Druck</t>
  </si>
  <si>
    <t>Gesamt-Plattenabstand</t>
  </si>
  <si>
    <r>
      <t>σ</t>
    </r>
    <r>
      <rPr>
        <b/>
        <vertAlign val="subscript"/>
        <sz val="11"/>
        <color theme="1"/>
        <rFont val="Calibri"/>
        <family val="2"/>
        <scheme val="minor"/>
      </rPr>
      <t>D</t>
    </r>
    <r>
      <rPr>
        <b/>
        <sz val="11"/>
        <color theme="1"/>
        <rFont val="Calibri"/>
        <family val="2"/>
        <scheme val="minor"/>
      </rPr>
      <t xml:space="preserve"> / µs</t>
    </r>
  </si>
  <si>
    <r>
      <t>t</t>
    </r>
    <r>
      <rPr>
        <b/>
        <vertAlign val="subscript"/>
        <sz val="11"/>
        <color theme="1"/>
        <rFont val="Calibri"/>
        <family val="2"/>
        <scheme val="minor"/>
      </rPr>
      <t>D</t>
    </r>
    <r>
      <rPr>
        <b/>
        <sz val="11"/>
        <color theme="1"/>
        <rFont val="Calibri"/>
        <family val="2"/>
        <scheme val="minor"/>
      </rPr>
      <t xml:space="preserve"> / µs</t>
    </r>
  </si>
  <si>
    <r>
      <t>E / Vm</t>
    </r>
    <r>
      <rPr>
        <b/>
        <vertAlign val="superscript"/>
        <sz val="11"/>
        <color theme="1"/>
        <rFont val="Calibri"/>
        <family val="2"/>
        <scheme val="minor"/>
      </rPr>
      <t>-1</t>
    </r>
  </si>
  <si>
    <t>ΔE / Vm-1</t>
  </si>
  <si>
    <r>
      <t>v</t>
    </r>
    <r>
      <rPr>
        <b/>
        <vertAlign val="subscript"/>
        <sz val="11"/>
        <color theme="1"/>
        <rFont val="Calibri"/>
        <family val="2"/>
        <scheme val="minor"/>
      </rPr>
      <t>D</t>
    </r>
    <r>
      <rPr>
        <b/>
        <sz val="11"/>
        <color theme="1"/>
        <rFont val="Calibri"/>
        <family val="2"/>
        <scheme val="minor"/>
      </rPr>
      <t xml:space="preserve"> / cm µs</t>
    </r>
    <r>
      <rPr>
        <b/>
        <vertAlign val="superscript"/>
        <sz val="11"/>
        <color theme="1"/>
        <rFont val="Calibri"/>
        <family val="2"/>
        <scheme val="minor"/>
      </rPr>
      <t>-1</t>
    </r>
  </si>
  <si>
    <r>
      <t>Δv</t>
    </r>
    <r>
      <rPr>
        <b/>
        <vertAlign val="subscript"/>
        <sz val="11"/>
        <color theme="1"/>
        <rFont val="Calibri"/>
        <family val="2"/>
        <scheme val="minor"/>
      </rPr>
      <t>D</t>
    </r>
    <r>
      <rPr>
        <b/>
        <sz val="11"/>
        <color theme="1"/>
        <rFont val="Calibri"/>
        <family val="2"/>
        <scheme val="minor"/>
      </rPr>
      <t xml:space="preserve"> / cm µs</t>
    </r>
    <r>
      <rPr>
        <b/>
        <vertAlign val="superscript"/>
        <sz val="11"/>
        <color theme="1"/>
        <rFont val="Calibri"/>
        <family val="2"/>
        <scheme val="minor"/>
      </rPr>
      <t>-1</t>
    </r>
  </si>
  <si>
    <r>
      <t>σv</t>
    </r>
    <r>
      <rPr>
        <b/>
        <vertAlign val="subscript"/>
        <sz val="11"/>
        <color theme="1"/>
        <rFont val="Calibri"/>
        <family val="2"/>
        <scheme val="minor"/>
      </rPr>
      <t>D</t>
    </r>
    <r>
      <rPr>
        <b/>
        <sz val="11"/>
        <color theme="1"/>
        <rFont val="Calibri"/>
        <family val="2"/>
        <scheme val="minor"/>
      </rPr>
      <t xml:space="preserve"> / cm µs</t>
    </r>
    <r>
      <rPr>
        <b/>
        <vertAlign val="superscript"/>
        <sz val="11"/>
        <color theme="1"/>
        <rFont val="Calibri"/>
        <family val="2"/>
        <scheme val="minor"/>
      </rPr>
      <t>-1</t>
    </r>
  </si>
  <si>
    <r>
      <t>Δv</t>
    </r>
    <r>
      <rPr>
        <b/>
        <vertAlign val="subscript"/>
        <sz val="11"/>
        <color theme="1"/>
        <rFont val="Calibri"/>
        <family val="2"/>
        <scheme val="minor"/>
      </rPr>
      <t>D</t>
    </r>
    <r>
      <rPr>
        <b/>
        <sz val="11"/>
        <color theme="1"/>
        <rFont val="Calibri"/>
        <family val="2"/>
        <scheme val="minor"/>
      </rPr>
      <t xml:space="preserve"> + σv</t>
    </r>
    <r>
      <rPr>
        <b/>
        <vertAlign val="subscript"/>
        <sz val="11"/>
        <color theme="1"/>
        <rFont val="Calibri"/>
        <family val="2"/>
        <scheme val="minor"/>
      </rPr>
      <t>D</t>
    </r>
  </si>
  <si>
    <r>
      <t>E/P / V cm</t>
    </r>
    <r>
      <rPr>
        <b/>
        <vertAlign val="superscript"/>
        <sz val="11"/>
        <color theme="1"/>
        <rFont val="Calibri"/>
        <family val="2"/>
        <scheme val="minor"/>
      </rPr>
      <t>-1</t>
    </r>
    <r>
      <rPr>
        <b/>
        <sz val="11"/>
        <color theme="1"/>
        <rFont val="Calibri"/>
        <family val="2"/>
        <scheme val="minor"/>
      </rPr>
      <t>hpa</t>
    </r>
    <r>
      <rPr>
        <b/>
        <vertAlign val="superscript"/>
        <sz val="11"/>
        <color theme="1"/>
        <rFont val="Calibri"/>
        <family val="2"/>
        <scheme val="minor"/>
      </rPr>
      <t>-1</t>
    </r>
  </si>
  <si>
    <r>
      <t>ΔE/P / V cm</t>
    </r>
    <r>
      <rPr>
        <b/>
        <vertAlign val="superscript"/>
        <sz val="11"/>
        <color theme="1"/>
        <rFont val="Calibri"/>
        <family val="2"/>
        <scheme val="minor"/>
      </rPr>
      <t>-1</t>
    </r>
    <r>
      <rPr>
        <b/>
        <sz val="11"/>
        <color theme="1"/>
        <rFont val="Calibri"/>
        <family val="2"/>
        <scheme val="minor"/>
      </rPr>
      <t>hpa</t>
    </r>
    <r>
      <rPr>
        <b/>
        <vertAlign val="superscript"/>
        <sz val="11"/>
        <color theme="1"/>
        <rFont val="Calibri"/>
        <family val="2"/>
        <scheme val="minor"/>
      </rPr>
      <t>-1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</si>
</sst>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b/>
      <vertAlign val="sub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49" fontId="2" fillId="0" borderId="0" xfId="1" applyNumberFormat="1" applyAlignment="1">
      <alignment horizontal="right"/>
    </xf>
    <xf numFmtId="2" fontId="0" fillId="0" borderId="0" xfId="0" applyNumberFormat="1"/>
    <xf numFmtId="164" fontId="0" fillId="0" borderId="0" xfId="0" applyNumberFormat="1"/>
    <xf numFmtId="2" fontId="0" fillId="2" borderId="0" xfId="0" applyNumberFormat="1" applyFill="1"/>
    <xf numFmtId="164" fontId="0" fillId="3" borderId="0" xfId="0" applyNumberFormat="1" applyFill="1"/>
    <xf numFmtId="164" fontId="0" fillId="4" borderId="0" xfId="0" applyNumberFormat="1" applyFill="1"/>
    <xf numFmtId="164" fontId="0" fillId="5" borderId="0" xfId="0" applyNumberFormat="1" applyFill="1"/>
    <xf numFmtId="0" fontId="1" fillId="6" borderId="0" xfId="0" applyFont="1" applyFill="1"/>
    <xf numFmtId="0" fontId="1" fillId="0" borderId="0" xfId="0" applyFont="1"/>
    <xf numFmtId="0" fontId="1" fillId="6" borderId="0" xfId="0" applyFont="1" applyFill="1" applyAlignment="1">
      <alignment horizontal="left"/>
    </xf>
    <xf numFmtId="0" fontId="1" fillId="0" borderId="0" xfId="0" applyFont="1" applyFill="1" applyBorder="1"/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722232003561713E-2"/>
          <c:y val="8.950309562736361E-2"/>
          <c:w val="0.814681630579842"/>
          <c:h val="0.80316900879202269"/>
        </c:manualLayout>
      </c:layout>
      <c:scatterChart>
        <c:scatterStyle val="lineMarker"/>
        <c:varyColors val="0"/>
        <c:ser>
          <c:idx val="0"/>
          <c:order val="0"/>
          <c:tx>
            <c:v>Messreihe (lange Strecke)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'90 zu 10'!$J$16:$J$36</c:f>
                <c:numCache>
                  <c:formatCode>General</c:formatCode>
                  <c:ptCount val="21"/>
                  <c:pt idx="0">
                    <c:v>1.9877178783285716E-2</c:v>
                  </c:pt>
                  <c:pt idx="1">
                    <c:v>6.3165208540100562E-2</c:v>
                  </c:pt>
                  <c:pt idx="2">
                    <c:v>0.12061021180126971</c:v>
                  </c:pt>
                  <c:pt idx="3">
                    <c:v>0.18601520781585915</c:v>
                  </c:pt>
                  <c:pt idx="4">
                    <c:v>0.22564499644859631</c:v>
                  </c:pt>
                  <c:pt idx="5">
                    <c:v>0.27533978909582224</c:v>
                  </c:pt>
                  <c:pt idx="6">
                    <c:v>0.33241431377653757</c:v>
                  </c:pt>
                  <c:pt idx="7">
                    <c:v>0.28526941989280707</c:v>
                  </c:pt>
                  <c:pt idx="8">
                    <c:v>0.33083965385671649</c:v>
                  </c:pt>
                  <c:pt idx="9">
                    <c:v>0.28972183172266763</c:v>
                  </c:pt>
                  <c:pt idx="10">
                    <c:v>0.26093304842791848</c:v>
                  </c:pt>
                  <c:pt idx="11">
                    <c:v>0.27757409847218123</c:v>
                  </c:pt>
                  <c:pt idx="12">
                    <c:v>0.23949421003674404</c:v>
                  </c:pt>
                  <c:pt idx="13">
                    <c:v>0.293573910775424</c:v>
                  </c:pt>
                  <c:pt idx="14">
                    <c:v>0.23694873745799899</c:v>
                  </c:pt>
                  <c:pt idx="15">
                    <c:v>0.23593331648878027</c:v>
                  </c:pt>
                  <c:pt idx="16">
                    <c:v>0.18866975004315156</c:v>
                  </c:pt>
                  <c:pt idx="17">
                    <c:v>0.36527094952379113</c:v>
                  </c:pt>
                  <c:pt idx="18">
                    <c:v>0.18057060310581435</c:v>
                  </c:pt>
                  <c:pt idx="19">
                    <c:v>0.19585714531545848</c:v>
                  </c:pt>
                  <c:pt idx="20">
                    <c:v>0.16095994518732695</c:v>
                  </c:pt>
                </c:numCache>
              </c:numRef>
            </c:plus>
            <c:minus>
              <c:numRef>
                <c:f>'90 zu 10'!$J$16:$J$36</c:f>
                <c:numCache>
                  <c:formatCode>General</c:formatCode>
                  <c:ptCount val="21"/>
                  <c:pt idx="0">
                    <c:v>1.9877178783285716E-2</c:v>
                  </c:pt>
                  <c:pt idx="1">
                    <c:v>6.3165208540100562E-2</c:v>
                  </c:pt>
                  <c:pt idx="2">
                    <c:v>0.12061021180126971</c:v>
                  </c:pt>
                  <c:pt idx="3">
                    <c:v>0.18601520781585915</c:v>
                  </c:pt>
                  <c:pt idx="4">
                    <c:v>0.22564499644859631</c:v>
                  </c:pt>
                  <c:pt idx="5">
                    <c:v>0.27533978909582224</c:v>
                  </c:pt>
                  <c:pt idx="6">
                    <c:v>0.33241431377653757</c:v>
                  </c:pt>
                  <c:pt idx="7">
                    <c:v>0.28526941989280707</c:v>
                  </c:pt>
                  <c:pt idx="8">
                    <c:v>0.33083965385671649</c:v>
                  </c:pt>
                  <c:pt idx="9">
                    <c:v>0.28972183172266763</c:v>
                  </c:pt>
                  <c:pt idx="10">
                    <c:v>0.26093304842791848</c:v>
                  </c:pt>
                  <c:pt idx="11">
                    <c:v>0.27757409847218123</c:v>
                  </c:pt>
                  <c:pt idx="12">
                    <c:v>0.23949421003674404</c:v>
                  </c:pt>
                  <c:pt idx="13">
                    <c:v>0.293573910775424</c:v>
                  </c:pt>
                  <c:pt idx="14">
                    <c:v>0.23694873745799899</c:v>
                  </c:pt>
                  <c:pt idx="15">
                    <c:v>0.23593331648878027</c:v>
                  </c:pt>
                  <c:pt idx="16">
                    <c:v>0.18866975004315156</c:v>
                  </c:pt>
                  <c:pt idx="17">
                    <c:v>0.36527094952379113</c:v>
                  </c:pt>
                  <c:pt idx="18">
                    <c:v>0.18057060310581435</c:v>
                  </c:pt>
                  <c:pt idx="19">
                    <c:v>0.19585714531545848</c:v>
                  </c:pt>
                  <c:pt idx="20">
                    <c:v>0.16095994518732695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cust"/>
            <c:noEndCap val="0"/>
            <c:plus>
              <c:numRef>
                <c:f>'90 zu 10'!$L$16:$L$36</c:f>
                <c:numCache>
                  <c:formatCode>General</c:formatCode>
                  <c:ptCount val="21"/>
                  <c:pt idx="0">
                    <c:v>3.0729062413079665E-3</c:v>
                  </c:pt>
                  <c:pt idx="1">
                    <c:v>4.1910075721459973E-3</c:v>
                  </c:pt>
                  <c:pt idx="2">
                    <c:v>5.3091089029840286E-3</c:v>
                  </c:pt>
                  <c:pt idx="3">
                    <c:v>6.427210233822059E-3</c:v>
                  </c:pt>
                  <c:pt idx="4">
                    <c:v>7.5453115646600902E-3</c:v>
                  </c:pt>
                  <c:pt idx="5">
                    <c:v>8.6634128954981224E-3</c:v>
                  </c:pt>
                  <c:pt idx="6">
                    <c:v>9.7815142263361528E-3</c:v>
                  </c:pt>
                  <c:pt idx="7">
                    <c:v>1.0899615557174183E-2</c:v>
                  </c:pt>
                  <c:pt idx="8">
                    <c:v>1.2017716888012217E-2</c:v>
                  </c:pt>
                  <c:pt idx="9">
                    <c:v>1.3135818218850247E-2</c:v>
                  </c:pt>
                  <c:pt idx="10">
                    <c:v>1.4253919549688278E-2</c:v>
                  </c:pt>
                  <c:pt idx="11">
                    <c:v>1.5372020880526308E-2</c:v>
                  </c:pt>
                  <c:pt idx="12">
                    <c:v>1.6490122211364339E-2</c:v>
                  </c:pt>
                  <c:pt idx="13">
                    <c:v>1.7608223542202369E-2</c:v>
                  </c:pt>
                  <c:pt idx="14">
                    <c:v>1.8726324873040403E-2</c:v>
                  </c:pt>
                  <c:pt idx="15">
                    <c:v>1.9844426203878433E-2</c:v>
                  </c:pt>
                  <c:pt idx="16">
                    <c:v>2.0962527534716464E-2</c:v>
                  </c:pt>
                  <c:pt idx="17">
                    <c:v>2.2080628865554494E-2</c:v>
                  </c:pt>
                  <c:pt idx="18">
                    <c:v>2.3198730196392525E-2</c:v>
                  </c:pt>
                  <c:pt idx="19">
                    <c:v>2.4316831527230562E-2</c:v>
                  </c:pt>
                  <c:pt idx="20">
                    <c:v>2.5434932858068585E-2</c:v>
                  </c:pt>
                </c:numCache>
              </c:numRef>
            </c:plus>
            <c:minus>
              <c:numRef>
                <c:f>'90 zu 10'!$L$16:$L$36</c:f>
                <c:numCache>
                  <c:formatCode>General</c:formatCode>
                  <c:ptCount val="21"/>
                  <c:pt idx="0">
                    <c:v>3.0729062413079665E-3</c:v>
                  </c:pt>
                  <c:pt idx="1">
                    <c:v>4.1910075721459973E-3</c:v>
                  </c:pt>
                  <c:pt idx="2">
                    <c:v>5.3091089029840286E-3</c:v>
                  </c:pt>
                  <c:pt idx="3">
                    <c:v>6.427210233822059E-3</c:v>
                  </c:pt>
                  <c:pt idx="4">
                    <c:v>7.5453115646600902E-3</c:v>
                  </c:pt>
                  <c:pt idx="5">
                    <c:v>8.6634128954981224E-3</c:v>
                  </c:pt>
                  <c:pt idx="6">
                    <c:v>9.7815142263361528E-3</c:v>
                  </c:pt>
                  <c:pt idx="7">
                    <c:v>1.0899615557174183E-2</c:v>
                  </c:pt>
                  <c:pt idx="8">
                    <c:v>1.2017716888012217E-2</c:v>
                  </c:pt>
                  <c:pt idx="9">
                    <c:v>1.3135818218850247E-2</c:v>
                  </c:pt>
                  <c:pt idx="10">
                    <c:v>1.4253919549688278E-2</c:v>
                  </c:pt>
                  <c:pt idx="11">
                    <c:v>1.5372020880526308E-2</c:v>
                  </c:pt>
                  <c:pt idx="12">
                    <c:v>1.6490122211364339E-2</c:v>
                  </c:pt>
                  <c:pt idx="13">
                    <c:v>1.7608223542202369E-2</c:v>
                  </c:pt>
                  <c:pt idx="14">
                    <c:v>1.8726324873040403E-2</c:v>
                  </c:pt>
                  <c:pt idx="15">
                    <c:v>1.9844426203878433E-2</c:v>
                  </c:pt>
                  <c:pt idx="16">
                    <c:v>2.0962527534716464E-2</c:v>
                  </c:pt>
                  <c:pt idx="17">
                    <c:v>2.2080628865554494E-2</c:v>
                  </c:pt>
                  <c:pt idx="18">
                    <c:v>2.3198730196392525E-2</c:v>
                  </c:pt>
                  <c:pt idx="19">
                    <c:v>2.4316831527230562E-2</c:v>
                  </c:pt>
                  <c:pt idx="20">
                    <c:v>2.5434932858068585E-2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'90 zu 10'!$K$16:$K$36</c:f>
              <c:numCache>
                <c:formatCode>0.0000</c:formatCode>
                <c:ptCount val="21"/>
                <c:pt idx="0">
                  <c:v>1.9548049104699355E-2</c:v>
                </c:pt>
                <c:pt idx="1">
                  <c:v>3.9096098209398709E-2</c:v>
                </c:pt>
                <c:pt idx="2">
                  <c:v>5.8644147314098061E-2</c:v>
                </c:pt>
                <c:pt idx="3">
                  <c:v>7.8192196418797419E-2</c:v>
                </c:pt>
                <c:pt idx="4">
                  <c:v>9.7740245523496791E-2</c:v>
                </c:pt>
                <c:pt idx="5">
                  <c:v>0.11728829462819612</c:v>
                </c:pt>
                <c:pt idx="6">
                  <c:v>0.13683634373289547</c:v>
                </c:pt>
                <c:pt idx="7">
                  <c:v>0.15638439283759484</c:v>
                </c:pt>
                <c:pt idx="8">
                  <c:v>0.17593244194229421</c:v>
                </c:pt>
                <c:pt idx="9">
                  <c:v>0.19548049104699358</c:v>
                </c:pt>
                <c:pt idx="10">
                  <c:v>0.2150285401516929</c:v>
                </c:pt>
                <c:pt idx="11">
                  <c:v>0.23457658925639224</c:v>
                </c:pt>
                <c:pt idx="12">
                  <c:v>0.25412463836109161</c:v>
                </c:pt>
                <c:pt idx="13">
                  <c:v>0.27367268746579093</c:v>
                </c:pt>
                <c:pt idx="14">
                  <c:v>0.2932207365704903</c:v>
                </c:pt>
                <c:pt idx="15">
                  <c:v>0.31276878567518968</c:v>
                </c:pt>
                <c:pt idx="16">
                  <c:v>0.33231683477988905</c:v>
                </c:pt>
                <c:pt idx="17">
                  <c:v>0.35186488388458842</c:v>
                </c:pt>
                <c:pt idx="18">
                  <c:v>0.37141293298928774</c:v>
                </c:pt>
                <c:pt idx="19">
                  <c:v>0.39096098209398716</c:v>
                </c:pt>
                <c:pt idx="20">
                  <c:v>0.41050903119868648</c:v>
                </c:pt>
              </c:numCache>
            </c:numRef>
          </c:xVal>
          <c:yVal>
            <c:numRef>
              <c:f>'90 zu 10'!$G$16:$G$36</c:f>
              <c:numCache>
                <c:formatCode>0.00</c:formatCode>
                <c:ptCount val="21"/>
                <c:pt idx="0">
                  <c:v>0.84169096901154661</c:v>
                </c:pt>
                <c:pt idx="1">
                  <c:v>2.2422940879231934</c:v>
                </c:pt>
                <c:pt idx="2">
                  <c:v>3.3961542141012151</c:v>
                </c:pt>
                <c:pt idx="3">
                  <c:v>4.2776238100976025</c:v>
                </c:pt>
                <c:pt idx="4">
                  <c:v>4.7960010807889759</c:v>
                </c:pt>
                <c:pt idx="5">
                  <c:v>5.1138000576202822</c:v>
                </c:pt>
                <c:pt idx="6">
                  <c:v>5.215219626854708</c:v>
                </c:pt>
                <c:pt idx="7">
                  <c:v>5.3271308523409369</c:v>
                </c:pt>
                <c:pt idx="8">
                  <c:v>5.2491497855981075</c:v>
                </c:pt>
                <c:pt idx="9">
                  <c:v>5.1938551572787128</c:v>
                </c:pt>
                <c:pt idx="10">
                  <c:v>5.0925261798881074</c:v>
                </c:pt>
                <c:pt idx="11">
                  <c:v>4.9866554291333056</c:v>
                </c:pt>
                <c:pt idx="12">
                  <c:v>4.8844248761695104</c:v>
                </c:pt>
                <c:pt idx="13">
                  <c:v>4.8070412999322949</c:v>
                </c:pt>
                <c:pt idx="14">
                  <c:v>4.6815244626137416</c:v>
                </c:pt>
                <c:pt idx="15">
                  <c:v>4.5741528153588451</c:v>
                </c:pt>
                <c:pt idx="16">
                  <c:v>4.4970863947301751</c:v>
                </c:pt>
                <c:pt idx="17">
                  <c:v>4.4077477030047181</c:v>
                </c:pt>
                <c:pt idx="18">
                  <c:v>4.2735042735042734</c:v>
                </c:pt>
                <c:pt idx="19">
                  <c:v>4.2006863093125073</c:v>
                </c:pt>
                <c:pt idx="20">
                  <c:v>4.0997805751241483</c:v>
                </c:pt>
              </c:numCache>
            </c:numRef>
          </c:yVal>
          <c:smooth val="0"/>
        </c:ser>
        <c:ser>
          <c:idx val="1"/>
          <c:order val="1"/>
          <c:tx>
            <c:v>Theorie 90:10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'Theoretische Werte'!$A$3:$A$18</c:f>
              <c:numCache>
                <c:formatCode>General</c:formatCode>
                <c:ptCount val="16"/>
                <c:pt idx="0">
                  <c:v>2.5000000000000001E-2</c:v>
                </c:pt>
                <c:pt idx="1">
                  <c:v>0.05</c:v>
                </c:pt>
                <c:pt idx="2">
                  <c:v>7.4999999999999997E-2</c:v>
                </c:pt>
                <c:pt idx="3">
                  <c:v>0.1</c:v>
                </c:pt>
                <c:pt idx="4">
                  <c:v>0.125</c:v>
                </c:pt>
                <c:pt idx="5">
                  <c:v>0.15</c:v>
                </c:pt>
                <c:pt idx="6">
                  <c:v>0.17499999999999999</c:v>
                </c:pt>
                <c:pt idx="7">
                  <c:v>0.2</c:v>
                </c:pt>
                <c:pt idx="8">
                  <c:v>0.22500000000000001</c:v>
                </c:pt>
                <c:pt idx="9">
                  <c:v>0.25</c:v>
                </c:pt>
                <c:pt idx="10">
                  <c:v>0.27500000000000002</c:v>
                </c:pt>
                <c:pt idx="11">
                  <c:v>0.3</c:v>
                </c:pt>
                <c:pt idx="12">
                  <c:v>0.32500000000000001</c:v>
                </c:pt>
                <c:pt idx="13">
                  <c:v>0.35</c:v>
                </c:pt>
                <c:pt idx="14">
                  <c:v>0.375</c:v>
                </c:pt>
                <c:pt idx="15">
                  <c:v>0.4</c:v>
                </c:pt>
              </c:numCache>
            </c:numRef>
          </c:xVal>
          <c:yVal>
            <c:numRef>
              <c:f>'Theoretische Werte'!$K$3:$K$18</c:f>
              <c:numCache>
                <c:formatCode>General</c:formatCode>
                <c:ptCount val="16"/>
                <c:pt idx="0">
                  <c:v>1.583</c:v>
                </c:pt>
                <c:pt idx="1">
                  <c:v>3.4169999999999998</c:v>
                </c:pt>
                <c:pt idx="2">
                  <c:v>4.6390000000000002</c:v>
                </c:pt>
                <c:pt idx="3">
                  <c:v>5.2469999999999999</c:v>
                </c:pt>
                <c:pt idx="4">
                  <c:v>5.4720000000000004</c:v>
                </c:pt>
                <c:pt idx="5">
                  <c:v>5.4539999999999997</c:v>
                </c:pt>
                <c:pt idx="6">
                  <c:v>5.3559999999999999</c:v>
                </c:pt>
                <c:pt idx="7">
                  <c:v>5.1879999999999997</c:v>
                </c:pt>
                <c:pt idx="8">
                  <c:v>4.9889999999999999</c:v>
                </c:pt>
                <c:pt idx="9">
                  <c:v>4.8220000000000001</c:v>
                </c:pt>
                <c:pt idx="10">
                  <c:v>4.6139999999999999</c:v>
                </c:pt>
                <c:pt idx="11">
                  <c:v>4.4279999999999999</c:v>
                </c:pt>
                <c:pt idx="12">
                  <c:v>4.2869999999999999</c:v>
                </c:pt>
                <c:pt idx="13">
                  <c:v>4.1130000000000004</c:v>
                </c:pt>
                <c:pt idx="14">
                  <c:v>3.9830000000000001</c:v>
                </c:pt>
                <c:pt idx="15">
                  <c:v>3.84</c:v>
                </c:pt>
              </c:numCache>
            </c:numRef>
          </c:yVal>
          <c:smooth val="0"/>
        </c:ser>
        <c:ser>
          <c:idx val="2"/>
          <c:order val="2"/>
          <c:tx>
            <c:v>Messreihe (kurze Strecke)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'90 zu 10'!$J$46:$J$66</c:f>
                <c:numCache>
                  <c:formatCode>General</c:formatCode>
                  <c:ptCount val="21"/>
                  <c:pt idx="0">
                    <c:v>2.5772386053396851E-2</c:v>
                  </c:pt>
                  <c:pt idx="1">
                    <c:v>9.1531065088757385E-2</c:v>
                  </c:pt>
                  <c:pt idx="2">
                    <c:v>0.17945872872306032</c:v>
                  </c:pt>
                  <c:pt idx="3">
                    <c:v>0.25992875247721114</c:v>
                  </c:pt>
                  <c:pt idx="4">
                    <c:v>0.46901574979449989</c:v>
                  </c:pt>
                  <c:pt idx="5">
                    <c:v>0.38315017247311955</c:v>
                  </c:pt>
                  <c:pt idx="6">
                    <c:v>0.39440417166860026</c:v>
                  </c:pt>
                  <c:pt idx="7">
                    <c:v>0.36568591655701832</c:v>
                  </c:pt>
                  <c:pt idx="8">
                    <c:v>0.42231117604090573</c:v>
                  </c:pt>
                  <c:pt idx="9">
                    <c:v>0.37708549090307641</c:v>
                  </c:pt>
                  <c:pt idx="10">
                    <c:v>0.35864655730817036</c:v>
                  </c:pt>
                  <c:pt idx="11">
                    <c:v>0.39651116450581497</c:v>
                  </c:pt>
                  <c:pt idx="12">
                    <c:v>0.37231502219217205</c:v>
                  </c:pt>
                  <c:pt idx="13">
                    <c:v>0.33701569550183175</c:v>
                  </c:pt>
                  <c:pt idx="14">
                    <c:v>0.32739431965210009</c:v>
                  </c:pt>
                  <c:pt idx="15">
                    <c:v>0.30794468666050118</c:v>
                  </c:pt>
                  <c:pt idx="16">
                    <c:v>0.3039974279648715</c:v>
                  </c:pt>
                  <c:pt idx="17">
                    <c:v>0.30788002043202228</c:v>
                  </c:pt>
                  <c:pt idx="18">
                    <c:v>0.3184892089383059</c:v>
                  </c:pt>
                  <c:pt idx="19">
                    <c:v>0.26276990284563712</c:v>
                  </c:pt>
                  <c:pt idx="20">
                    <c:v>0.25013773302043218</c:v>
                  </c:pt>
                </c:numCache>
              </c:numRef>
            </c:plus>
            <c:minus>
              <c:numRef>
                <c:f>'90 zu 10'!$J$46:$J$66</c:f>
                <c:numCache>
                  <c:formatCode>General</c:formatCode>
                  <c:ptCount val="21"/>
                  <c:pt idx="0">
                    <c:v>2.5772386053396851E-2</c:v>
                  </c:pt>
                  <c:pt idx="1">
                    <c:v>9.1531065088757385E-2</c:v>
                  </c:pt>
                  <c:pt idx="2">
                    <c:v>0.17945872872306032</c:v>
                  </c:pt>
                  <c:pt idx="3">
                    <c:v>0.25992875247721114</c:v>
                  </c:pt>
                  <c:pt idx="4">
                    <c:v>0.46901574979449989</c:v>
                  </c:pt>
                  <c:pt idx="5">
                    <c:v>0.38315017247311955</c:v>
                  </c:pt>
                  <c:pt idx="6">
                    <c:v>0.39440417166860026</c:v>
                  </c:pt>
                  <c:pt idx="7">
                    <c:v>0.36568591655701832</c:v>
                  </c:pt>
                  <c:pt idx="8">
                    <c:v>0.42231117604090573</c:v>
                  </c:pt>
                  <c:pt idx="9">
                    <c:v>0.37708549090307641</c:v>
                  </c:pt>
                  <c:pt idx="10">
                    <c:v>0.35864655730817036</c:v>
                  </c:pt>
                  <c:pt idx="11">
                    <c:v>0.39651116450581497</c:v>
                  </c:pt>
                  <c:pt idx="12">
                    <c:v>0.37231502219217205</c:v>
                  </c:pt>
                  <c:pt idx="13">
                    <c:v>0.33701569550183175</c:v>
                  </c:pt>
                  <c:pt idx="14">
                    <c:v>0.32739431965210009</c:v>
                  </c:pt>
                  <c:pt idx="15">
                    <c:v>0.30794468666050118</c:v>
                  </c:pt>
                  <c:pt idx="16">
                    <c:v>0.3039974279648715</c:v>
                  </c:pt>
                  <c:pt idx="17">
                    <c:v>0.30788002043202228</c:v>
                  </c:pt>
                  <c:pt idx="18">
                    <c:v>0.3184892089383059</c:v>
                  </c:pt>
                  <c:pt idx="19">
                    <c:v>0.26276990284563712</c:v>
                  </c:pt>
                  <c:pt idx="20">
                    <c:v>0.25013773302043218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cust"/>
            <c:noEndCap val="0"/>
            <c:plus>
              <c:numRef>
                <c:f>'90 zu 10'!$L$46:$L$66</c:f>
                <c:numCache>
                  <c:formatCode>General</c:formatCode>
                  <c:ptCount val="21"/>
                  <c:pt idx="0">
                    <c:v>3.0729062413079665E-3</c:v>
                  </c:pt>
                  <c:pt idx="1">
                    <c:v>4.1910075721459973E-3</c:v>
                  </c:pt>
                  <c:pt idx="2">
                    <c:v>5.3091089029840286E-3</c:v>
                  </c:pt>
                  <c:pt idx="3">
                    <c:v>6.427210233822059E-3</c:v>
                  </c:pt>
                  <c:pt idx="4">
                    <c:v>7.5453115646600902E-3</c:v>
                  </c:pt>
                  <c:pt idx="5">
                    <c:v>8.6634128954981224E-3</c:v>
                  </c:pt>
                  <c:pt idx="6">
                    <c:v>9.7815142263361528E-3</c:v>
                  </c:pt>
                  <c:pt idx="7">
                    <c:v>1.0899615557174183E-2</c:v>
                  </c:pt>
                  <c:pt idx="8">
                    <c:v>1.2017716888012217E-2</c:v>
                  </c:pt>
                  <c:pt idx="9">
                    <c:v>1.3135818218850247E-2</c:v>
                  </c:pt>
                  <c:pt idx="10">
                    <c:v>1.4253919549688278E-2</c:v>
                  </c:pt>
                  <c:pt idx="11">
                    <c:v>1.5372020880526308E-2</c:v>
                  </c:pt>
                  <c:pt idx="12">
                    <c:v>1.6490122211364339E-2</c:v>
                  </c:pt>
                  <c:pt idx="13">
                    <c:v>1.7608223542202369E-2</c:v>
                  </c:pt>
                  <c:pt idx="14">
                    <c:v>1.8726324873040403E-2</c:v>
                  </c:pt>
                  <c:pt idx="15">
                    <c:v>1.9844426203878433E-2</c:v>
                  </c:pt>
                  <c:pt idx="16">
                    <c:v>2.0962527534716464E-2</c:v>
                  </c:pt>
                  <c:pt idx="17">
                    <c:v>2.2080628865554494E-2</c:v>
                  </c:pt>
                  <c:pt idx="18">
                    <c:v>2.3198730196392525E-2</c:v>
                  </c:pt>
                  <c:pt idx="19">
                    <c:v>2.4316831527230562E-2</c:v>
                  </c:pt>
                  <c:pt idx="20">
                    <c:v>2.5434932858068585E-2</c:v>
                  </c:pt>
                </c:numCache>
              </c:numRef>
            </c:plus>
            <c:minus>
              <c:numRef>
                <c:f>'90 zu 10'!$L$46:$L$66</c:f>
                <c:numCache>
                  <c:formatCode>General</c:formatCode>
                  <c:ptCount val="21"/>
                  <c:pt idx="0">
                    <c:v>3.0729062413079665E-3</c:v>
                  </c:pt>
                  <c:pt idx="1">
                    <c:v>4.1910075721459973E-3</c:v>
                  </c:pt>
                  <c:pt idx="2">
                    <c:v>5.3091089029840286E-3</c:v>
                  </c:pt>
                  <c:pt idx="3">
                    <c:v>6.427210233822059E-3</c:v>
                  </c:pt>
                  <c:pt idx="4">
                    <c:v>7.5453115646600902E-3</c:v>
                  </c:pt>
                  <c:pt idx="5">
                    <c:v>8.6634128954981224E-3</c:v>
                  </c:pt>
                  <c:pt idx="6">
                    <c:v>9.7815142263361528E-3</c:v>
                  </c:pt>
                  <c:pt idx="7">
                    <c:v>1.0899615557174183E-2</c:v>
                  </c:pt>
                  <c:pt idx="8">
                    <c:v>1.2017716888012217E-2</c:v>
                  </c:pt>
                  <c:pt idx="9">
                    <c:v>1.3135818218850247E-2</c:v>
                  </c:pt>
                  <c:pt idx="10">
                    <c:v>1.4253919549688278E-2</c:v>
                  </c:pt>
                  <c:pt idx="11">
                    <c:v>1.5372020880526308E-2</c:v>
                  </c:pt>
                  <c:pt idx="12">
                    <c:v>1.6490122211364339E-2</c:v>
                  </c:pt>
                  <c:pt idx="13">
                    <c:v>1.7608223542202369E-2</c:v>
                  </c:pt>
                  <c:pt idx="14">
                    <c:v>1.8726324873040403E-2</c:v>
                  </c:pt>
                  <c:pt idx="15">
                    <c:v>1.9844426203878433E-2</c:v>
                  </c:pt>
                  <c:pt idx="16">
                    <c:v>2.0962527534716464E-2</c:v>
                  </c:pt>
                  <c:pt idx="17">
                    <c:v>2.2080628865554494E-2</c:v>
                  </c:pt>
                  <c:pt idx="18">
                    <c:v>2.3198730196392525E-2</c:v>
                  </c:pt>
                  <c:pt idx="19">
                    <c:v>2.4316831527230562E-2</c:v>
                  </c:pt>
                  <c:pt idx="20">
                    <c:v>2.5434932858068585E-2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'90 zu 10'!$K$46:$K$66</c:f>
              <c:numCache>
                <c:formatCode>0.0000</c:formatCode>
                <c:ptCount val="21"/>
                <c:pt idx="0">
                  <c:v>1.9548049104699355E-2</c:v>
                </c:pt>
                <c:pt idx="1">
                  <c:v>3.9096098209398709E-2</c:v>
                </c:pt>
                <c:pt idx="2">
                  <c:v>5.8644147314098061E-2</c:v>
                </c:pt>
                <c:pt idx="3">
                  <c:v>7.8192196418797419E-2</c:v>
                </c:pt>
                <c:pt idx="4">
                  <c:v>9.7740245523496791E-2</c:v>
                </c:pt>
                <c:pt idx="5">
                  <c:v>0.11728829462819612</c:v>
                </c:pt>
                <c:pt idx="6">
                  <c:v>0.13683634373289547</c:v>
                </c:pt>
                <c:pt idx="7">
                  <c:v>0.15638439283759484</c:v>
                </c:pt>
                <c:pt idx="8">
                  <c:v>0.17593244194229421</c:v>
                </c:pt>
                <c:pt idx="9">
                  <c:v>0.19548049104699358</c:v>
                </c:pt>
                <c:pt idx="10">
                  <c:v>0.2150285401516929</c:v>
                </c:pt>
                <c:pt idx="11">
                  <c:v>0.23457658925639224</c:v>
                </c:pt>
                <c:pt idx="12">
                  <c:v>0.25412463836109161</c:v>
                </c:pt>
                <c:pt idx="13">
                  <c:v>0.27367268746579093</c:v>
                </c:pt>
                <c:pt idx="14">
                  <c:v>0.2932207365704903</c:v>
                </c:pt>
                <c:pt idx="15">
                  <c:v>0.31276878567518968</c:v>
                </c:pt>
                <c:pt idx="16">
                  <c:v>0.33231683477988905</c:v>
                </c:pt>
                <c:pt idx="17">
                  <c:v>0.35186488388458842</c:v>
                </c:pt>
                <c:pt idx="18">
                  <c:v>0.37141293298928774</c:v>
                </c:pt>
                <c:pt idx="19">
                  <c:v>0.39096098209398716</c:v>
                </c:pt>
                <c:pt idx="20">
                  <c:v>0.41050903119868648</c:v>
                </c:pt>
              </c:numCache>
            </c:numRef>
          </c:xVal>
          <c:yVal>
            <c:numRef>
              <c:f>'90 zu 10'!$G$46:$G$66</c:f>
              <c:numCache>
                <c:formatCode>0.00</c:formatCode>
                <c:ptCount val="21"/>
                <c:pt idx="0">
                  <c:v>0.8213624130579148</c:v>
                </c:pt>
                <c:pt idx="1">
                  <c:v>2.2596153846153846</c:v>
                </c:pt>
                <c:pt idx="2">
                  <c:v>3.422163972622688</c:v>
                </c:pt>
                <c:pt idx="3">
                  <c:v>4.2016806722689077</c:v>
                </c:pt>
                <c:pt idx="4">
                  <c:v>4.735039290751561</c:v>
                </c:pt>
                <c:pt idx="5">
                  <c:v>4.9536256323777401</c:v>
                </c:pt>
                <c:pt idx="6">
                  <c:v>5.077787381158168</c:v>
                </c:pt>
                <c:pt idx="7">
                  <c:v>5.1399825021872267</c:v>
                </c:pt>
                <c:pt idx="8">
                  <c:v>5.0810810810810807</c:v>
                </c:pt>
                <c:pt idx="9">
                  <c:v>5.0624730719517448</c:v>
                </c:pt>
                <c:pt idx="10">
                  <c:v>4.9163179916317992</c:v>
                </c:pt>
                <c:pt idx="11">
                  <c:v>4.8644173049058166</c:v>
                </c:pt>
                <c:pt idx="12">
                  <c:v>4.8116298116298113</c:v>
                </c:pt>
                <c:pt idx="13">
                  <c:v>4.6934291991212307</c:v>
                </c:pt>
                <c:pt idx="14">
                  <c:v>4.6369376479873718</c:v>
                </c:pt>
                <c:pt idx="15">
                  <c:v>4.5019157088122608</c:v>
                </c:pt>
                <c:pt idx="16">
                  <c:v>4.4239457831325302</c:v>
                </c:pt>
                <c:pt idx="17">
                  <c:v>4.3262150220913105</c:v>
                </c:pt>
                <c:pt idx="18">
                  <c:v>4.2129795625672282</c:v>
                </c:pt>
                <c:pt idx="19">
                  <c:v>4.1644515328725857</c:v>
                </c:pt>
                <c:pt idx="20">
                  <c:v>4.0770298403886187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847386352"/>
        <c:axId val="-1745813776"/>
      </c:scatterChart>
      <c:valAx>
        <c:axId val="-1847386352"/>
        <c:scaling>
          <c:orientation val="minMax"/>
          <c:max val="0.4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sz="1400"/>
                  <a:t>E/P / Vcm</a:t>
                </a:r>
                <a:r>
                  <a:rPr lang="de-DE" sz="1400" baseline="30000"/>
                  <a:t>-1</a:t>
                </a:r>
                <a:r>
                  <a:rPr lang="de-DE" sz="1400"/>
                  <a:t>hPa</a:t>
                </a:r>
                <a:r>
                  <a:rPr lang="de-DE" sz="1400" baseline="30000"/>
                  <a:t>-1</a:t>
                </a:r>
                <a:r>
                  <a:rPr lang="de-DE" sz="1400"/>
                  <a:t>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0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-1745813776"/>
        <c:crosses val="autoZero"/>
        <c:crossBetween val="midCat"/>
      </c:valAx>
      <c:valAx>
        <c:axId val="-1745813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sz="1400"/>
                  <a:t>v</a:t>
                </a:r>
                <a:r>
                  <a:rPr lang="de-DE" sz="1400" baseline="-25000"/>
                  <a:t>D </a:t>
                </a:r>
                <a:r>
                  <a:rPr lang="de-DE" sz="1400" baseline="0"/>
                  <a:t>/ </a:t>
                </a:r>
                <a:r>
                  <a:rPr lang="de-DE" sz="1800" b="0" i="0" baseline="0">
                    <a:effectLst/>
                  </a:rPr>
                  <a:t>cm µs</a:t>
                </a:r>
                <a:r>
                  <a:rPr lang="de-DE" sz="1800" b="0" i="0" baseline="30000">
                    <a:effectLst/>
                  </a:rPr>
                  <a:t>-1</a:t>
                </a:r>
                <a:r>
                  <a:rPr lang="de-DE" sz="1800" b="0" i="0" baseline="0">
                    <a:effectLst/>
                  </a:rPr>
                  <a:t> </a:t>
                </a:r>
                <a:r>
                  <a:rPr lang="de-DE" sz="1400" baseline="0"/>
                  <a:t>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-18473863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77499089177530278"/>
          <c:y val="0.77187729682705042"/>
          <c:w val="0.1281990192727013"/>
          <c:h val="0.10725541896890005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722232003561713E-2"/>
          <c:y val="8.950309562736361E-2"/>
          <c:w val="0.814681630579842"/>
          <c:h val="0.80316900879202269"/>
        </c:manualLayout>
      </c:layout>
      <c:scatterChart>
        <c:scatterStyle val="lineMarker"/>
        <c:varyColors val="0"/>
        <c:ser>
          <c:idx val="0"/>
          <c:order val="0"/>
          <c:tx>
            <c:v>Messreihe (lange Strecke)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'80 zu 20'!$J$16:$J$36</c:f>
                <c:numCache>
                  <c:formatCode>General</c:formatCode>
                  <c:ptCount val="21"/>
                  <c:pt idx="0">
                    <c:v>3.2436255921003396E-2</c:v>
                  </c:pt>
                  <c:pt idx="1">
                    <c:v>4.5509266874574759E-2</c:v>
                  </c:pt>
                  <c:pt idx="2">
                    <c:v>0.10097601822283078</c:v>
                  </c:pt>
                  <c:pt idx="3">
                    <c:v>0.16125999690832934</c:v>
                  </c:pt>
                  <c:pt idx="4">
                    <c:v>0.22340546834087749</c:v>
                  </c:pt>
                  <c:pt idx="5">
                    <c:v>0.24398364157343108</c:v>
                  </c:pt>
                  <c:pt idx="6">
                    <c:v>0.27076426992836455</c:v>
                  </c:pt>
                  <c:pt idx="7">
                    <c:v>0.28461476427799559</c:v>
                  </c:pt>
                  <c:pt idx="8">
                    <c:v>0.3515558346939201</c:v>
                  </c:pt>
                  <c:pt idx="9">
                    <c:v>0.3635013999767393</c:v>
                  </c:pt>
                  <c:pt idx="10">
                    <c:v>0.34212010817305477</c:v>
                  </c:pt>
                  <c:pt idx="11">
                    <c:v>0.32159883639643305</c:v>
                  </c:pt>
                  <c:pt idx="12">
                    <c:v>0.33588416202871496</c:v>
                  </c:pt>
                  <c:pt idx="13">
                    <c:v>0.33831100935729158</c:v>
                  </c:pt>
                  <c:pt idx="14">
                    <c:v>0.30433687279194943</c:v>
                  </c:pt>
                  <c:pt idx="15">
                    <c:v>0.30888254121987579</c:v>
                  </c:pt>
                  <c:pt idx="16">
                    <c:v>0.30295925264717749</c:v>
                  </c:pt>
                  <c:pt idx="17">
                    <c:v>0.29942537549482889</c:v>
                  </c:pt>
                  <c:pt idx="18">
                    <c:v>0.29341906313765209</c:v>
                  </c:pt>
                  <c:pt idx="19">
                    <c:v>0.28527927918287266</c:v>
                  </c:pt>
                  <c:pt idx="20">
                    <c:v>0.2923337781491106</c:v>
                  </c:pt>
                </c:numCache>
              </c:numRef>
            </c:plus>
            <c:minus>
              <c:numRef>
                <c:f>'80 zu 20'!$J$16:$J$36</c:f>
                <c:numCache>
                  <c:formatCode>General</c:formatCode>
                  <c:ptCount val="21"/>
                  <c:pt idx="0">
                    <c:v>3.2436255921003396E-2</c:v>
                  </c:pt>
                  <c:pt idx="1">
                    <c:v>4.5509266874574759E-2</c:v>
                  </c:pt>
                  <c:pt idx="2">
                    <c:v>0.10097601822283078</c:v>
                  </c:pt>
                  <c:pt idx="3">
                    <c:v>0.16125999690832934</c:v>
                  </c:pt>
                  <c:pt idx="4">
                    <c:v>0.22340546834087749</c:v>
                  </c:pt>
                  <c:pt idx="5">
                    <c:v>0.24398364157343108</c:v>
                  </c:pt>
                  <c:pt idx="6">
                    <c:v>0.27076426992836455</c:v>
                  </c:pt>
                  <c:pt idx="7">
                    <c:v>0.28461476427799559</c:v>
                  </c:pt>
                  <c:pt idx="8">
                    <c:v>0.3515558346939201</c:v>
                  </c:pt>
                  <c:pt idx="9">
                    <c:v>0.3635013999767393</c:v>
                  </c:pt>
                  <c:pt idx="10">
                    <c:v>0.34212010817305477</c:v>
                  </c:pt>
                  <c:pt idx="11">
                    <c:v>0.32159883639643305</c:v>
                  </c:pt>
                  <c:pt idx="12">
                    <c:v>0.33588416202871496</c:v>
                  </c:pt>
                  <c:pt idx="13">
                    <c:v>0.33831100935729158</c:v>
                  </c:pt>
                  <c:pt idx="14">
                    <c:v>0.30433687279194943</c:v>
                  </c:pt>
                  <c:pt idx="15">
                    <c:v>0.30888254121987579</c:v>
                  </c:pt>
                  <c:pt idx="16">
                    <c:v>0.30295925264717749</c:v>
                  </c:pt>
                  <c:pt idx="17">
                    <c:v>0.29942537549482889</c:v>
                  </c:pt>
                  <c:pt idx="18">
                    <c:v>0.29341906313765209</c:v>
                  </c:pt>
                  <c:pt idx="19">
                    <c:v>0.28527927918287266</c:v>
                  </c:pt>
                  <c:pt idx="20">
                    <c:v>0.2923337781491106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cust"/>
            <c:noEndCap val="0"/>
            <c:plus>
              <c:numRef>
                <c:f>'80 zu 20'!$L$16:$L$36</c:f>
                <c:numCache>
                  <c:formatCode>General</c:formatCode>
                  <c:ptCount val="21"/>
                  <c:pt idx="0">
                    <c:v>3.1502460466739843E-3</c:v>
                  </c:pt>
                  <c:pt idx="1">
                    <c:v>4.3083967277586276E-3</c:v>
                  </c:pt>
                  <c:pt idx="2">
                    <c:v>5.4665474088432713E-3</c:v>
                  </c:pt>
                  <c:pt idx="3">
                    <c:v>6.6246980899279133E-3</c:v>
                  </c:pt>
                  <c:pt idx="4">
                    <c:v>7.7828487710125569E-3</c:v>
                  </c:pt>
                  <c:pt idx="5">
                    <c:v>8.9409994520972015E-3</c:v>
                  </c:pt>
                  <c:pt idx="6">
                    <c:v>1.0099150133181843E-2</c:v>
                  </c:pt>
                  <c:pt idx="7">
                    <c:v>1.1257300814266487E-2</c:v>
                  </c:pt>
                  <c:pt idx="8">
                    <c:v>1.2415451495351129E-2</c:v>
                  </c:pt>
                  <c:pt idx="9">
                    <c:v>1.3573602176435773E-2</c:v>
                  </c:pt>
                  <c:pt idx="10">
                    <c:v>1.4731752857520417E-2</c:v>
                  </c:pt>
                  <c:pt idx="11">
                    <c:v>1.5889903538605057E-2</c:v>
                  </c:pt>
                  <c:pt idx="12">
                    <c:v>1.70480542196897E-2</c:v>
                  </c:pt>
                  <c:pt idx="13">
                    <c:v>1.8206204900774341E-2</c:v>
                  </c:pt>
                  <c:pt idx="14">
                    <c:v>1.9364355581858988E-2</c:v>
                  </c:pt>
                  <c:pt idx="15">
                    <c:v>2.0522506262943628E-2</c:v>
                  </c:pt>
                  <c:pt idx="16">
                    <c:v>2.1680656944028279E-2</c:v>
                  </c:pt>
                  <c:pt idx="17">
                    <c:v>2.2838807625112919E-2</c:v>
                  </c:pt>
                  <c:pt idx="18">
                    <c:v>2.3996958306197556E-2</c:v>
                  </c:pt>
                  <c:pt idx="19">
                    <c:v>2.5155108987282206E-2</c:v>
                  </c:pt>
                  <c:pt idx="20">
                    <c:v>2.6313259668366847E-2</c:v>
                  </c:pt>
                </c:numCache>
              </c:numRef>
            </c:plus>
            <c:minus>
              <c:numRef>
                <c:f>'80 zu 20'!$L$16:$L$36</c:f>
                <c:numCache>
                  <c:formatCode>General</c:formatCode>
                  <c:ptCount val="21"/>
                  <c:pt idx="0">
                    <c:v>3.1502460466739843E-3</c:v>
                  </c:pt>
                  <c:pt idx="1">
                    <c:v>4.3083967277586276E-3</c:v>
                  </c:pt>
                  <c:pt idx="2">
                    <c:v>5.4665474088432713E-3</c:v>
                  </c:pt>
                  <c:pt idx="3">
                    <c:v>6.6246980899279133E-3</c:v>
                  </c:pt>
                  <c:pt idx="4">
                    <c:v>7.7828487710125569E-3</c:v>
                  </c:pt>
                  <c:pt idx="5">
                    <c:v>8.9409994520972015E-3</c:v>
                  </c:pt>
                  <c:pt idx="6">
                    <c:v>1.0099150133181843E-2</c:v>
                  </c:pt>
                  <c:pt idx="7">
                    <c:v>1.1257300814266487E-2</c:v>
                  </c:pt>
                  <c:pt idx="8">
                    <c:v>1.2415451495351129E-2</c:v>
                  </c:pt>
                  <c:pt idx="9">
                    <c:v>1.3573602176435773E-2</c:v>
                  </c:pt>
                  <c:pt idx="10">
                    <c:v>1.4731752857520417E-2</c:v>
                  </c:pt>
                  <c:pt idx="11">
                    <c:v>1.5889903538605057E-2</c:v>
                  </c:pt>
                  <c:pt idx="12">
                    <c:v>1.70480542196897E-2</c:v>
                  </c:pt>
                  <c:pt idx="13">
                    <c:v>1.8206204900774341E-2</c:v>
                  </c:pt>
                  <c:pt idx="14">
                    <c:v>1.9364355581858988E-2</c:v>
                  </c:pt>
                  <c:pt idx="15">
                    <c:v>2.0522506262943628E-2</c:v>
                  </c:pt>
                  <c:pt idx="16">
                    <c:v>2.1680656944028279E-2</c:v>
                  </c:pt>
                  <c:pt idx="17">
                    <c:v>2.2838807625112919E-2</c:v>
                  </c:pt>
                  <c:pt idx="18">
                    <c:v>2.3996958306197556E-2</c:v>
                  </c:pt>
                  <c:pt idx="19">
                    <c:v>2.5155108987282206E-2</c:v>
                  </c:pt>
                  <c:pt idx="20">
                    <c:v>2.6313259668366847E-2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'80 zu 20'!$K$16:$K$36</c:f>
              <c:numCache>
                <c:formatCode>0.0000</c:formatCode>
                <c:ptCount val="21"/>
                <c:pt idx="0">
                  <c:v>1.9920953655893414E-2</c:v>
                </c:pt>
                <c:pt idx="1">
                  <c:v>3.9841907311786828E-2</c:v>
                </c:pt>
                <c:pt idx="2">
                  <c:v>5.9762860967680242E-2</c:v>
                </c:pt>
                <c:pt idx="3">
                  <c:v>7.9683814623573657E-2</c:v>
                </c:pt>
                <c:pt idx="4">
                  <c:v>9.9604768279467085E-2</c:v>
                </c:pt>
                <c:pt idx="5">
                  <c:v>0.11952572193536048</c:v>
                </c:pt>
                <c:pt idx="6">
                  <c:v>0.1394466755912539</c:v>
                </c:pt>
                <c:pt idx="7">
                  <c:v>0.15936762924714731</c:v>
                </c:pt>
                <c:pt idx="8">
                  <c:v>0.17928858290304076</c:v>
                </c:pt>
                <c:pt idx="9">
                  <c:v>0.19920953655893417</c:v>
                </c:pt>
                <c:pt idx="10">
                  <c:v>0.21913049021482758</c:v>
                </c:pt>
                <c:pt idx="11">
                  <c:v>0.23905144387072097</c:v>
                </c:pt>
                <c:pt idx="12">
                  <c:v>0.25897239752661438</c:v>
                </c:pt>
                <c:pt idx="13">
                  <c:v>0.2788933511825078</c:v>
                </c:pt>
                <c:pt idx="14">
                  <c:v>0.29881430483840121</c:v>
                </c:pt>
                <c:pt idx="15">
                  <c:v>0.31873525849429463</c:v>
                </c:pt>
                <c:pt idx="16">
                  <c:v>0.3386562121501881</c:v>
                </c:pt>
                <c:pt idx="17">
                  <c:v>0.35857716580608151</c:v>
                </c:pt>
                <c:pt idx="18">
                  <c:v>0.37849811946197487</c:v>
                </c:pt>
                <c:pt idx="19">
                  <c:v>0.39841907311786834</c:v>
                </c:pt>
                <c:pt idx="20">
                  <c:v>0.41834002677376175</c:v>
                </c:pt>
              </c:numCache>
            </c:numRef>
          </c:xVal>
          <c:yVal>
            <c:numRef>
              <c:f>'80 zu 20'!$G$16:$G$36</c:f>
              <c:numCache>
                <c:formatCode>0.00</c:formatCode>
                <c:ptCount val="21"/>
                <c:pt idx="0">
                  <c:v>0.71483226611896422</c:v>
                </c:pt>
                <c:pt idx="1">
                  <c:v>1.6776144794669439</c:v>
                </c:pt>
                <c:pt idx="2">
                  <c:v>2.9251812788398155</c:v>
                </c:pt>
                <c:pt idx="3">
                  <c:v>3.8641558724284319</c:v>
                </c:pt>
                <c:pt idx="4">
                  <c:v>4.6594041212757578</c:v>
                </c:pt>
                <c:pt idx="5">
                  <c:v>5.1359953703703702</c:v>
                </c:pt>
                <c:pt idx="6">
                  <c:v>5.4783950617283947</c:v>
                </c:pt>
                <c:pt idx="7">
                  <c:v>5.7028112449799204</c:v>
                </c:pt>
                <c:pt idx="8">
                  <c:v>5.7893020221787346</c:v>
                </c:pt>
                <c:pt idx="9">
                  <c:v>5.8465085638998682</c:v>
                </c:pt>
                <c:pt idx="10">
                  <c:v>5.8445834705301287</c:v>
                </c:pt>
                <c:pt idx="11">
                  <c:v>5.9127248500999334</c:v>
                </c:pt>
                <c:pt idx="12">
                  <c:v>5.8882069995024056</c:v>
                </c:pt>
                <c:pt idx="13">
                  <c:v>5.7798762618039721</c:v>
                </c:pt>
                <c:pt idx="14">
                  <c:v>5.7583130575831305</c:v>
                </c:pt>
                <c:pt idx="15">
                  <c:v>5.6881909950328478</c:v>
                </c:pt>
                <c:pt idx="16">
                  <c:v>5.5782526712759273</c:v>
                </c:pt>
                <c:pt idx="17">
                  <c:v>5.4953560371517032</c:v>
                </c:pt>
                <c:pt idx="18">
                  <c:v>5.4406130268199231</c:v>
                </c:pt>
                <c:pt idx="19">
                  <c:v>5.3796029701469914</c:v>
                </c:pt>
                <c:pt idx="20">
                  <c:v>5.2522562509246926</c:v>
                </c:pt>
              </c:numCache>
            </c:numRef>
          </c:yVal>
          <c:smooth val="0"/>
        </c:ser>
        <c:ser>
          <c:idx val="1"/>
          <c:order val="1"/>
          <c:tx>
            <c:v>Theorie 80:20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'Theoretische Werte'!$A$3:$A$19</c:f>
              <c:numCache>
                <c:formatCode>General</c:formatCode>
                <c:ptCount val="17"/>
                <c:pt idx="0">
                  <c:v>2.5000000000000001E-2</c:v>
                </c:pt>
                <c:pt idx="1">
                  <c:v>0.05</c:v>
                </c:pt>
                <c:pt idx="2">
                  <c:v>7.4999999999999997E-2</c:v>
                </c:pt>
                <c:pt idx="3">
                  <c:v>0.1</c:v>
                </c:pt>
                <c:pt idx="4">
                  <c:v>0.125</c:v>
                </c:pt>
                <c:pt idx="5">
                  <c:v>0.15</c:v>
                </c:pt>
                <c:pt idx="6">
                  <c:v>0.17499999999999999</c:v>
                </c:pt>
                <c:pt idx="7">
                  <c:v>0.2</c:v>
                </c:pt>
                <c:pt idx="8">
                  <c:v>0.22500000000000001</c:v>
                </c:pt>
                <c:pt idx="9">
                  <c:v>0.25</c:v>
                </c:pt>
                <c:pt idx="10">
                  <c:v>0.27500000000000002</c:v>
                </c:pt>
                <c:pt idx="11">
                  <c:v>0.3</c:v>
                </c:pt>
                <c:pt idx="12">
                  <c:v>0.32500000000000001</c:v>
                </c:pt>
                <c:pt idx="13">
                  <c:v>0.35</c:v>
                </c:pt>
                <c:pt idx="14">
                  <c:v>0.375</c:v>
                </c:pt>
                <c:pt idx="15">
                  <c:v>0.4</c:v>
                </c:pt>
                <c:pt idx="16">
                  <c:v>0.42499999999999999</c:v>
                </c:pt>
              </c:numCache>
            </c:numRef>
          </c:xVal>
          <c:yVal>
            <c:numRef>
              <c:f>'Theoretische Werte'!$J$3:$J$19</c:f>
              <c:numCache>
                <c:formatCode>General</c:formatCode>
                <c:ptCount val="17"/>
                <c:pt idx="0">
                  <c:v>1.1659999999999999</c:v>
                </c:pt>
                <c:pt idx="1">
                  <c:v>2.8159999999999998</c:v>
                </c:pt>
                <c:pt idx="2">
                  <c:v>4.375</c:v>
                </c:pt>
                <c:pt idx="3">
                  <c:v>5.5460000000000003</c:v>
                </c:pt>
                <c:pt idx="4">
                  <c:v>6.3</c:v>
                </c:pt>
                <c:pt idx="5">
                  <c:v>6.7450000000000001</c:v>
                </c:pt>
                <c:pt idx="6">
                  <c:v>6.968</c:v>
                </c:pt>
                <c:pt idx="7">
                  <c:v>7.0469999999999997</c:v>
                </c:pt>
                <c:pt idx="8">
                  <c:v>7.0410000000000004</c:v>
                </c:pt>
                <c:pt idx="9">
                  <c:v>6.9649999999999999</c:v>
                </c:pt>
                <c:pt idx="10">
                  <c:v>6.8570000000000002</c:v>
                </c:pt>
                <c:pt idx="11">
                  <c:v>6.726</c:v>
                </c:pt>
                <c:pt idx="12">
                  <c:v>6.5810000000000004</c:v>
                </c:pt>
                <c:pt idx="13">
                  <c:v>6.4290000000000003</c:v>
                </c:pt>
                <c:pt idx="14">
                  <c:v>6.2750000000000004</c:v>
                </c:pt>
                <c:pt idx="15">
                  <c:v>6.1239999999999997</c:v>
                </c:pt>
                <c:pt idx="16">
                  <c:v>5.976</c:v>
                </c:pt>
              </c:numCache>
            </c:numRef>
          </c:yVal>
          <c:smooth val="0"/>
        </c:ser>
        <c:ser>
          <c:idx val="2"/>
          <c:order val="2"/>
          <c:tx>
            <c:v>Messreihe (kurze Strecke)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'80 zu 20'!$J$46:$J$66</c:f>
                <c:numCache>
                  <c:formatCode>General</c:formatCode>
                  <c:ptCount val="21"/>
                  <c:pt idx="0">
                    <c:v>2.130429902297493E-2</c:v>
                  </c:pt>
                  <c:pt idx="1">
                    <c:v>6.6749567474048449E-2</c:v>
                  </c:pt>
                  <c:pt idx="2">
                    <c:v>0.1413339406220549</c:v>
                  </c:pt>
                  <c:pt idx="3">
                    <c:v>0.23060679179643628</c:v>
                  </c:pt>
                  <c:pt idx="4">
                    <c:v>0.31093177827591645</c:v>
                  </c:pt>
                  <c:pt idx="5">
                    <c:v>0.36993495545182081</c:v>
                  </c:pt>
                  <c:pt idx="6">
                    <c:v>0.5355355276167626</c:v>
                  </c:pt>
                  <c:pt idx="7">
                    <c:v>0.51232576921805806</c:v>
                  </c:pt>
                  <c:pt idx="8">
                    <c:v>0.51347022516656571</c:v>
                  </c:pt>
                  <c:pt idx="9">
                    <c:v>0.46358746932209183</c:v>
                  </c:pt>
                  <c:pt idx="10">
                    <c:v>0.50495588896154353</c:v>
                  </c:pt>
                  <c:pt idx="11">
                    <c:v>0.49653941336362528</c:v>
                  </c:pt>
                  <c:pt idx="12">
                    <c:v>0.57376540157981037</c:v>
                  </c:pt>
                  <c:pt idx="13">
                    <c:v>0.53745750351403077</c:v>
                  </c:pt>
                  <c:pt idx="14">
                    <c:v>0.56060692117327271</c:v>
                  </c:pt>
                  <c:pt idx="15">
                    <c:v>0.47256224086890186</c:v>
                  </c:pt>
                  <c:pt idx="16">
                    <c:v>0.47261876204198439</c:v>
                  </c:pt>
                  <c:pt idx="17">
                    <c:v>0.52733936610958321</c:v>
                  </c:pt>
                  <c:pt idx="18">
                    <c:v>0.47813451521554479</c:v>
                  </c:pt>
                  <c:pt idx="19">
                    <c:v>0.44356896138982932</c:v>
                  </c:pt>
                  <c:pt idx="20">
                    <c:v>0.43528934559221205</c:v>
                  </c:pt>
                </c:numCache>
              </c:numRef>
            </c:plus>
            <c:minus>
              <c:numRef>
                <c:f>'80 zu 20'!$J$46:$J$66</c:f>
                <c:numCache>
                  <c:formatCode>General</c:formatCode>
                  <c:ptCount val="21"/>
                  <c:pt idx="0">
                    <c:v>2.130429902297493E-2</c:v>
                  </c:pt>
                  <c:pt idx="1">
                    <c:v>6.6749567474048449E-2</c:v>
                  </c:pt>
                  <c:pt idx="2">
                    <c:v>0.1413339406220549</c:v>
                  </c:pt>
                  <c:pt idx="3">
                    <c:v>0.23060679179643628</c:v>
                  </c:pt>
                  <c:pt idx="4">
                    <c:v>0.31093177827591645</c:v>
                  </c:pt>
                  <c:pt idx="5">
                    <c:v>0.36993495545182081</c:v>
                  </c:pt>
                  <c:pt idx="6">
                    <c:v>0.5355355276167626</c:v>
                  </c:pt>
                  <c:pt idx="7">
                    <c:v>0.51232576921805806</c:v>
                  </c:pt>
                  <c:pt idx="8">
                    <c:v>0.51347022516656571</c:v>
                  </c:pt>
                  <c:pt idx="9">
                    <c:v>0.46358746932209183</c:v>
                  </c:pt>
                  <c:pt idx="10">
                    <c:v>0.50495588896154353</c:v>
                  </c:pt>
                  <c:pt idx="11">
                    <c:v>0.49653941336362528</c:v>
                  </c:pt>
                  <c:pt idx="12">
                    <c:v>0.57376540157981037</c:v>
                  </c:pt>
                  <c:pt idx="13">
                    <c:v>0.53745750351403077</c:v>
                  </c:pt>
                  <c:pt idx="14">
                    <c:v>0.56060692117327271</c:v>
                  </c:pt>
                  <c:pt idx="15">
                    <c:v>0.47256224086890186</c:v>
                  </c:pt>
                  <c:pt idx="16">
                    <c:v>0.47261876204198439</c:v>
                  </c:pt>
                  <c:pt idx="17">
                    <c:v>0.52733936610958321</c:v>
                  </c:pt>
                  <c:pt idx="18">
                    <c:v>0.47813451521554479</c:v>
                  </c:pt>
                  <c:pt idx="19">
                    <c:v>0.44356896138982932</c:v>
                  </c:pt>
                  <c:pt idx="20">
                    <c:v>0.43528934559221205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cust"/>
            <c:noEndCap val="0"/>
            <c:plus>
              <c:numRef>
                <c:f>'80 zu 20'!$L$46:$L$66</c:f>
                <c:numCache>
                  <c:formatCode>General</c:formatCode>
                  <c:ptCount val="21"/>
                  <c:pt idx="0">
                    <c:v>3.1502460466739843E-3</c:v>
                  </c:pt>
                  <c:pt idx="1">
                    <c:v>4.3083967277586276E-3</c:v>
                  </c:pt>
                  <c:pt idx="2">
                    <c:v>5.4665474088432713E-3</c:v>
                  </c:pt>
                  <c:pt idx="3">
                    <c:v>6.6246980899279133E-3</c:v>
                  </c:pt>
                  <c:pt idx="4">
                    <c:v>7.7828487710125569E-3</c:v>
                  </c:pt>
                  <c:pt idx="5">
                    <c:v>8.9409994520972015E-3</c:v>
                  </c:pt>
                  <c:pt idx="6">
                    <c:v>1.0099150133181843E-2</c:v>
                  </c:pt>
                  <c:pt idx="7">
                    <c:v>1.1257300814266487E-2</c:v>
                  </c:pt>
                  <c:pt idx="8">
                    <c:v>1.2415451495351129E-2</c:v>
                  </c:pt>
                  <c:pt idx="9">
                    <c:v>1.3573602176435773E-2</c:v>
                  </c:pt>
                  <c:pt idx="10">
                    <c:v>1.4731752857520417E-2</c:v>
                  </c:pt>
                  <c:pt idx="11">
                    <c:v>1.5889903538605057E-2</c:v>
                  </c:pt>
                  <c:pt idx="12">
                    <c:v>1.70480542196897E-2</c:v>
                  </c:pt>
                  <c:pt idx="13">
                    <c:v>1.8206204900774341E-2</c:v>
                  </c:pt>
                  <c:pt idx="14">
                    <c:v>1.9364355581858988E-2</c:v>
                  </c:pt>
                  <c:pt idx="15">
                    <c:v>2.0522506262943628E-2</c:v>
                  </c:pt>
                  <c:pt idx="16">
                    <c:v>2.1680656944028279E-2</c:v>
                  </c:pt>
                  <c:pt idx="17">
                    <c:v>2.2838807625112919E-2</c:v>
                  </c:pt>
                  <c:pt idx="18">
                    <c:v>2.3996958306197556E-2</c:v>
                  </c:pt>
                  <c:pt idx="19">
                    <c:v>2.5155108987282206E-2</c:v>
                  </c:pt>
                  <c:pt idx="20">
                    <c:v>2.6313259668366847E-2</c:v>
                  </c:pt>
                </c:numCache>
              </c:numRef>
            </c:plus>
            <c:minus>
              <c:numRef>
                <c:f>'80 zu 20'!$L$46:$L$66</c:f>
                <c:numCache>
                  <c:formatCode>General</c:formatCode>
                  <c:ptCount val="21"/>
                  <c:pt idx="0">
                    <c:v>3.1502460466739843E-3</c:v>
                  </c:pt>
                  <c:pt idx="1">
                    <c:v>4.3083967277586276E-3</c:v>
                  </c:pt>
                  <c:pt idx="2">
                    <c:v>5.4665474088432713E-3</c:v>
                  </c:pt>
                  <c:pt idx="3">
                    <c:v>6.6246980899279133E-3</c:v>
                  </c:pt>
                  <c:pt idx="4">
                    <c:v>7.7828487710125569E-3</c:v>
                  </c:pt>
                  <c:pt idx="5">
                    <c:v>8.9409994520972015E-3</c:v>
                  </c:pt>
                  <c:pt idx="6">
                    <c:v>1.0099150133181843E-2</c:v>
                  </c:pt>
                  <c:pt idx="7">
                    <c:v>1.1257300814266487E-2</c:v>
                  </c:pt>
                  <c:pt idx="8">
                    <c:v>1.2415451495351129E-2</c:v>
                  </c:pt>
                  <c:pt idx="9">
                    <c:v>1.3573602176435773E-2</c:v>
                  </c:pt>
                  <c:pt idx="10">
                    <c:v>1.4731752857520417E-2</c:v>
                  </c:pt>
                  <c:pt idx="11">
                    <c:v>1.5889903538605057E-2</c:v>
                  </c:pt>
                  <c:pt idx="12">
                    <c:v>1.70480542196897E-2</c:v>
                  </c:pt>
                  <c:pt idx="13">
                    <c:v>1.8206204900774341E-2</c:v>
                  </c:pt>
                  <c:pt idx="14">
                    <c:v>1.9364355581858988E-2</c:v>
                  </c:pt>
                  <c:pt idx="15">
                    <c:v>2.0522506262943628E-2</c:v>
                  </c:pt>
                  <c:pt idx="16">
                    <c:v>2.1680656944028279E-2</c:v>
                  </c:pt>
                  <c:pt idx="17">
                    <c:v>2.2838807625112919E-2</c:v>
                  </c:pt>
                  <c:pt idx="18">
                    <c:v>2.3996958306197556E-2</c:v>
                  </c:pt>
                  <c:pt idx="19">
                    <c:v>2.5155108987282206E-2</c:v>
                  </c:pt>
                  <c:pt idx="20">
                    <c:v>2.6313259668366847E-2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'80 zu 20'!$K$46:$K$66</c:f>
              <c:numCache>
                <c:formatCode>0.0000</c:formatCode>
                <c:ptCount val="21"/>
                <c:pt idx="0">
                  <c:v>1.9920953655893414E-2</c:v>
                </c:pt>
                <c:pt idx="1">
                  <c:v>3.9841907311786828E-2</c:v>
                </c:pt>
                <c:pt idx="2">
                  <c:v>5.9762860967680242E-2</c:v>
                </c:pt>
                <c:pt idx="3">
                  <c:v>7.9683814623573657E-2</c:v>
                </c:pt>
                <c:pt idx="4">
                  <c:v>9.9604768279467085E-2</c:v>
                </c:pt>
                <c:pt idx="5">
                  <c:v>0.11952572193536048</c:v>
                </c:pt>
                <c:pt idx="6">
                  <c:v>0.1394466755912539</c:v>
                </c:pt>
                <c:pt idx="7">
                  <c:v>0.15936762924714731</c:v>
                </c:pt>
                <c:pt idx="8">
                  <c:v>0.17928858290304076</c:v>
                </c:pt>
                <c:pt idx="9">
                  <c:v>0.19920953655893417</c:v>
                </c:pt>
                <c:pt idx="10">
                  <c:v>0.21913049021482758</c:v>
                </c:pt>
                <c:pt idx="11">
                  <c:v>0.23905144387072097</c:v>
                </c:pt>
                <c:pt idx="12">
                  <c:v>0.25897239752661438</c:v>
                </c:pt>
                <c:pt idx="13">
                  <c:v>0.2788933511825078</c:v>
                </c:pt>
                <c:pt idx="14">
                  <c:v>0.29881430483840121</c:v>
                </c:pt>
                <c:pt idx="15">
                  <c:v>0.31873525849429463</c:v>
                </c:pt>
                <c:pt idx="16">
                  <c:v>0.3386562121501881</c:v>
                </c:pt>
                <c:pt idx="17">
                  <c:v>0.35857716580608151</c:v>
                </c:pt>
                <c:pt idx="18">
                  <c:v>0.37849811946197487</c:v>
                </c:pt>
                <c:pt idx="19">
                  <c:v>0.39841907311786834</c:v>
                </c:pt>
                <c:pt idx="20" formatCode="General">
                  <c:v>0.41834002677376175</c:v>
                </c:pt>
              </c:numCache>
            </c:numRef>
          </c:xVal>
          <c:yVal>
            <c:numRef>
              <c:f>'80 zu 20'!$G$46:$G$66</c:f>
              <c:numCache>
                <c:formatCode>0.00</c:formatCode>
                <c:ptCount val="21"/>
                <c:pt idx="0">
                  <c:v>0.69046569707653893</c:v>
                </c:pt>
                <c:pt idx="1">
                  <c:v>1.7279411764705883</c:v>
                </c:pt>
                <c:pt idx="2">
                  <c:v>2.8700537371763555</c:v>
                </c:pt>
                <c:pt idx="3">
                  <c:v>3.9622323385601077</c:v>
                </c:pt>
                <c:pt idx="4">
                  <c:v>4.755159854309996</c:v>
                </c:pt>
                <c:pt idx="5">
                  <c:v>5.271422162404666</c:v>
                </c:pt>
                <c:pt idx="6">
                  <c:v>5.6886952311788912</c:v>
                </c:pt>
                <c:pt idx="7">
                  <c:v>5.970528455284553</c:v>
                </c:pt>
                <c:pt idx="8">
                  <c:v>6.0086934287905907</c:v>
                </c:pt>
                <c:pt idx="9">
                  <c:v>6.0148451497312516</c:v>
                </c:pt>
                <c:pt idx="10">
                  <c:v>6.1213857775462364</c:v>
                </c:pt>
                <c:pt idx="11">
                  <c:v>5.9872611464968157</c:v>
                </c:pt>
                <c:pt idx="12">
                  <c:v>6.0660815694372738</c:v>
                </c:pt>
                <c:pt idx="13">
                  <c:v>6.0442386831275723</c:v>
                </c:pt>
                <c:pt idx="14">
                  <c:v>5.9872611464968157</c:v>
                </c:pt>
                <c:pt idx="15">
                  <c:v>5.8399602385685885</c:v>
                </c:pt>
                <c:pt idx="16">
                  <c:v>5.8096415327564896</c:v>
                </c:pt>
                <c:pt idx="17">
                  <c:v>5.6558363417569186</c:v>
                </c:pt>
                <c:pt idx="18">
                  <c:v>5.6544754571703564</c:v>
                </c:pt>
                <c:pt idx="19">
                  <c:v>5.4970760233918128</c:v>
                </c:pt>
                <c:pt idx="20" formatCode="General">
                  <c:v>5.4651162790697674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745814320"/>
        <c:axId val="-1745813232"/>
      </c:scatterChart>
      <c:valAx>
        <c:axId val="-1745814320"/>
        <c:scaling>
          <c:orientation val="minMax"/>
          <c:max val="0.4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sz="1400"/>
                  <a:t>E/P / Vcm</a:t>
                </a:r>
                <a:r>
                  <a:rPr lang="de-DE" sz="1400" baseline="30000"/>
                  <a:t>-1</a:t>
                </a:r>
                <a:r>
                  <a:rPr lang="de-DE" sz="1400"/>
                  <a:t>hPa</a:t>
                </a:r>
                <a:r>
                  <a:rPr lang="de-DE" sz="1400" baseline="30000"/>
                  <a:t>-1</a:t>
                </a:r>
                <a:r>
                  <a:rPr lang="de-DE" sz="1400"/>
                  <a:t>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0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-1745813232"/>
        <c:crosses val="autoZero"/>
        <c:crossBetween val="midCat"/>
      </c:valAx>
      <c:valAx>
        <c:axId val="-174581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sz="1400"/>
                  <a:t>v</a:t>
                </a:r>
                <a:r>
                  <a:rPr lang="de-DE" sz="1400" baseline="-25000"/>
                  <a:t>D </a:t>
                </a:r>
                <a:r>
                  <a:rPr lang="de-DE" sz="1400" baseline="0"/>
                  <a:t>/ </a:t>
                </a:r>
                <a:r>
                  <a:rPr lang="de-DE" sz="1800" b="0" i="0" baseline="0">
                    <a:effectLst/>
                  </a:rPr>
                  <a:t>cm µs</a:t>
                </a:r>
                <a:r>
                  <a:rPr lang="de-DE" sz="1800" b="0" i="0" baseline="30000">
                    <a:effectLst/>
                  </a:rPr>
                  <a:t>-1</a:t>
                </a:r>
                <a:r>
                  <a:rPr lang="de-DE" sz="1800" b="0" i="0" baseline="0">
                    <a:effectLst/>
                  </a:rPr>
                  <a:t> </a:t>
                </a:r>
                <a:r>
                  <a:rPr lang="de-DE" sz="1400" baseline="0"/>
                  <a:t>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-17458143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77900998245603625"/>
          <c:y val="0.77577308361033315"/>
          <c:w val="0.1281990192727013"/>
          <c:h val="0.10725541896890005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722232003561713E-2"/>
          <c:y val="8.950309562736361E-2"/>
          <c:w val="0.814681630579842"/>
          <c:h val="0.80316900879202269"/>
        </c:manualLayout>
      </c:layout>
      <c:scatterChart>
        <c:scatterStyle val="lineMarker"/>
        <c:varyColors val="0"/>
        <c:ser>
          <c:idx val="0"/>
          <c:order val="0"/>
          <c:tx>
            <c:v>Messreihe (lange Strecke)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'70 zu 30'!$J$16:$J$36</c:f>
                <c:numCache>
                  <c:formatCode>General</c:formatCode>
                  <c:ptCount val="21"/>
                  <c:pt idx="1">
                    <c:v>2.7885229926776924E-2</c:v>
                  </c:pt>
                  <c:pt idx="2">
                    <c:v>5.8812432010633776E-2</c:v>
                  </c:pt>
                  <c:pt idx="3">
                    <c:v>9.2803285001711588E-2</c:v>
                  </c:pt>
                  <c:pt idx="4">
                    <c:v>0.15213063815906563</c:v>
                  </c:pt>
                  <c:pt idx="5">
                    <c:v>0.21196186245944398</c:v>
                  </c:pt>
                  <c:pt idx="6">
                    <c:v>0.24247928638634789</c:v>
                  </c:pt>
                  <c:pt idx="7">
                    <c:v>0.29750574057260243</c:v>
                  </c:pt>
                  <c:pt idx="8">
                    <c:v>0.32528629989838331</c:v>
                  </c:pt>
                  <c:pt idx="9">
                    <c:v>0.33453067580330698</c:v>
                  </c:pt>
                  <c:pt idx="10">
                    <c:v>0.33851254765756933</c:v>
                  </c:pt>
                  <c:pt idx="11">
                    <c:v>0.34666441053612956</c:v>
                  </c:pt>
                  <c:pt idx="12">
                    <c:v>0.35029837116948753</c:v>
                  </c:pt>
                  <c:pt idx="13">
                    <c:v>0.35110602515390221</c:v>
                  </c:pt>
                  <c:pt idx="14">
                    <c:v>0.35596626538318443</c:v>
                  </c:pt>
                  <c:pt idx="15">
                    <c:v>0.37883820664256285</c:v>
                  </c:pt>
                  <c:pt idx="16">
                    <c:v>0.38018781730480267</c:v>
                  </c:pt>
                  <c:pt idx="17">
                    <c:v>0.37043362286313319</c:v>
                  </c:pt>
                  <c:pt idx="18">
                    <c:v>0.31952352707106968</c:v>
                  </c:pt>
                  <c:pt idx="19">
                    <c:v>0.38995135606139519</c:v>
                  </c:pt>
                  <c:pt idx="20">
                    <c:v>0.33850180274507435</c:v>
                  </c:pt>
                </c:numCache>
              </c:numRef>
            </c:plus>
            <c:minus>
              <c:numRef>
                <c:f>'70 zu 30'!$J$16:$J$36</c:f>
                <c:numCache>
                  <c:formatCode>General</c:formatCode>
                  <c:ptCount val="21"/>
                  <c:pt idx="1">
                    <c:v>2.7885229926776924E-2</c:v>
                  </c:pt>
                  <c:pt idx="2">
                    <c:v>5.8812432010633776E-2</c:v>
                  </c:pt>
                  <c:pt idx="3">
                    <c:v>9.2803285001711588E-2</c:v>
                  </c:pt>
                  <c:pt idx="4">
                    <c:v>0.15213063815906563</c:v>
                  </c:pt>
                  <c:pt idx="5">
                    <c:v>0.21196186245944398</c:v>
                  </c:pt>
                  <c:pt idx="6">
                    <c:v>0.24247928638634789</c:v>
                  </c:pt>
                  <c:pt idx="7">
                    <c:v>0.29750574057260243</c:v>
                  </c:pt>
                  <c:pt idx="8">
                    <c:v>0.32528629989838331</c:v>
                  </c:pt>
                  <c:pt idx="9">
                    <c:v>0.33453067580330698</c:v>
                  </c:pt>
                  <c:pt idx="10">
                    <c:v>0.33851254765756933</c:v>
                  </c:pt>
                  <c:pt idx="11">
                    <c:v>0.34666441053612956</c:v>
                  </c:pt>
                  <c:pt idx="12">
                    <c:v>0.35029837116948753</c:v>
                  </c:pt>
                  <c:pt idx="13">
                    <c:v>0.35110602515390221</c:v>
                  </c:pt>
                  <c:pt idx="14">
                    <c:v>0.35596626538318443</c:v>
                  </c:pt>
                  <c:pt idx="15">
                    <c:v>0.37883820664256285</c:v>
                  </c:pt>
                  <c:pt idx="16">
                    <c:v>0.38018781730480267</c:v>
                  </c:pt>
                  <c:pt idx="17">
                    <c:v>0.37043362286313319</c:v>
                  </c:pt>
                  <c:pt idx="18">
                    <c:v>0.31952352707106968</c:v>
                  </c:pt>
                  <c:pt idx="19">
                    <c:v>0.38995135606139519</c:v>
                  </c:pt>
                  <c:pt idx="20">
                    <c:v>0.33850180274507435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cust"/>
            <c:noEndCap val="0"/>
            <c:plus>
              <c:numRef>
                <c:f>'70 zu 30'!$L$16:$L$36</c:f>
                <c:numCache>
                  <c:formatCode>General</c:formatCode>
                  <c:ptCount val="21"/>
                  <c:pt idx="1">
                    <c:v>4.1789856718621454E-3</c:v>
                  </c:pt>
                  <c:pt idx="2">
                    <c:v>5.2929981812804431E-3</c:v>
                  </c:pt>
                  <c:pt idx="3">
                    <c:v>6.4070106906987407E-3</c:v>
                  </c:pt>
                  <c:pt idx="4">
                    <c:v>7.5210232001170392E-3</c:v>
                  </c:pt>
                  <c:pt idx="5">
                    <c:v>8.635035709535336E-3</c:v>
                  </c:pt>
                  <c:pt idx="6">
                    <c:v>9.7490482189536345E-3</c:v>
                  </c:pt>
                  <c:pt idx="7">
                    <c:v>1.0863060728371931E-2</c:v>
                  </c:pt>
                  <c:pt idx="8">
                    <c:v>1.197707323779023E-2</c:v>
                  </c:pt>
                  <c:pt idx="9">
                    <c:v>1.3091085747208528E-2</c:v>
                  </c:pt>
                  <c:pt idx="10">
                    <c:v>1.4205098256626825E-2</c:v>
                  </c:pt>
                  <c:pt idx="11">
                    <c:v>1.5319110766045124E-2</c:v>
                  </c:pt>
                  <c:pt idx="12">
                    <c:v>1.643312327546342E-2</c:v>
                  </c:pt>
                  <c:pt idx="13">
                    <c:v>1.7547135784881717E-2</c:v>
                  </c:pt>
                  <c:pt idx="14">
                    <c:v>1.8661148294300017E-2</c:v>
                  </c:pt>
                  <c:pt idx="15">
                    <c:v>1.9775160803718314E-2</c:v>
                  </c:pt>
                  <c:pt idx="16">
                    <c:v>2.0889173313136618E-2</c:v>
                  </c:pt>
                  <c:pt idx="17">
                    <c:v>2.2003185822554911E-2</c:v>
                  </c:pt>
                  <c:pt idx="18">
                    <c:v>2.3117198331973208E-2</c:v>
                  </c:pt>
                  <c:pt idx="19">
                    <c:v>2.4231210841391508E-2</c:v>
                  </c:pt>
                  <c:pt idx="20">
                    <c:v>2.5345223350809801E-2</c:v>
                  </c:pt>
                </c:numCache>
              </c:numRef>
            </c:plus>
            <c:minus>
              <c:numRef>
                <c:f>'70 zu 30'!$L$16:$L$36</c:f>
                <c:numCache>
                  <c:formatCode>General</c:formatCode>
                  <c:ptCount val="21"/>
                  <c:pt idx="1">
                    <c:v>4.1789856718621454E-3</c:v>
                  </c:pt>
                  <c:pt idx="2">
                    <c:v>5.2929981812804431E-3</c:v>
                  </c:pt>
                  <c:pt idx="3">
                    <c:v>6.4070106906987407E-3</c:v>
                  </c:pt>
                  <c:pt idx="4">
                    <c:v>7.5210232001170392E-3</c:v>
                  </c:pt>
                  <c:pt idx="5">
                    <c:v>8.635035709535336E-3</c:v>
                  </c:pt>
                  <c:pt idx="6">
                    <c:v>9.7490482189536345E-3</c:v>
                  </c:pt>
                  <c:pt idx="7">
                    <c:v>1.0863060728371931E-2</c:v>
                  </c:pt>
                  <c:pt idx="8">
                    <c:v>1.197707323779023E-2</c:v>
                  </c:pt>
                  <c:pt idx="9">
                    <c:v>1.3091085747208528E-2</c:v>
                  </c:pt>
                  <c:pt idx="10">
                    <c:v>1.4205098256626825E-2</c:v>
                  </c:pt>
                  <c:pt idx="11">
                    <c:v>1.5319110766045124E-2</c:v>
                  </c:pt>
                  <c:pt idx="12">
                    <c:v>1.643312327546342E-2</c:v>
                  </c:pt>
                  <c:pt idx="13">
                    <c:v>1.7547135784881717E-2</c:v>
                  </c:pt>
                  <c:pt idx="14">
                    <c:v>1.8661148294300017E-2</c:v>
                  </c:pt>
                  <c:pt idx="15">
                    <c:v>1.9775160803718314E-2</c:v>
                  </c:pt>
                  <c:pt idx="16">
                    <c:v>2.0889173313136618E-2</c:v>
                  </c:pt>
                  <c:pt idx="17">
                    <c:v>2.2003185822554911E-2</c:v>
                  </c:pt>
                  <c:pt idx="18">
                    <c:v>2.3117198331973208E-2</c:v>
                  </c:pt>
                  <c:pt idx="19">
                    <c:v>2.4231210841391508E-2</c:v>
                  </c:pt>
                  <c:pt idx="20">
                    <c:v>2.5345223350809801E-2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'70 zu 30'!$K$16:$K$36</c:f>
              <c:numCache>
                <c:formatCode>0.0000</c:formatCode>
                <c:ptCount val="21"/>
                <c:pt idx="1">
                  <c:v>3.9019213060511003E-2</c:v>
                </c:pt>
                <c:pt idx="2">
                  <c:v>5.8528819590766501E-2</c:v>
                </c:pt>
                <c:pt idx="3">
                  <c:v>7.8038426121022006E-2</c:v>
                </c:pt>
                <c:pt idx="4">
                  <c:v>9.7548032651277525E-2</c:v>
                </c:pt>
                <c:pt idx="5">
                  <c:v>0.117057639181533</c:v>
                </c:pt>
                <c:pt idx="6">
                  <c:v>0.13656724571178849</c:v>
                </c:pt>
                <c:pt idx="7">
                  <c:v>0.15607685224204401</c:v>
                </c:pt>
                <c:pt idx="8">
                  <c:v>0.17558645877229953</c:v>
                </c:pt>
                <c:pt idx="9">
                  <c:v>0.19509606530255505</c:v>
                </c:pt>
                <c:pt idx="10">
                  <c:v>0.21460567183281051</c:v>
                </c:pt>
                <c:pt idx="11">
                  <c:v>0.234115278363066</c:v>
                </c:pt>
                <c:pt idx="12">
                  <c:v>0.25362488489332152</c:v>
                </c:pt>
                <c:pt idx="13">
                  <c:v>0.27313449142357699</c:v>
                </c:pt>
                <c:pt idx="14">
                  <c:v>0.2926440979538325</c:v>
                </c:pt>
                <c:pt idx="15">
                  <c:v>0.31215370448408802</c:v>
                </c:pt>
                <c:pt idx="16">
                  <c:v>0.33166331101434354</c:v>
                </c:pt>
                <c:pt idx="17">
                  <c:v>0.35117291754459906</c:v>
                </c:pt>
                <c:pt idx="18">
                  <c:v>0.37068252407485452</c:v>
                </c:pt>
                <c:pt idx="19">
                  <c:v>0.3901921306051101</c:v>
                </c:pt>
                <c:pt idx="20">
                  <c:v>0.40970173713536556</c:v>
                </c:pt>
              </c:numCache>
            </c:numRef>
          </c:xVal>
          <c:yVal>
            <c:numRef>
              <c:f>'70 zu 30'!$G$16:$G$36</c:f>
              <c:numCache>
                <c:formatCode>0.00</c:formatCode>
                <c:ptCount val="21"/>
                <c:pt idx="1">
                  <c:v>1.2464887640449438</c:v>
                </c:pt>
                <c:pt idx="2">
                  <c:v>2.1866338158299969</c:v>
                </c:pt>
                <c:pt idx="3">
                  <c:v>3.1031468531468533</c:v>
                </c:pt>
                <c:pt idx="4">
                  <c:v>3.9058202222466716</c:v>
                </c:pt>
                <c:pt idx="5">
                  <c:v>4.6939045352373396</c:v>
                </c:pt>
                <c:pt idx="6">
                  <c:v>5.250702558793078</c:v>
                </c:pt>
                <c:pt idx="7">
                  <c:v>5.7239600128990649</c:v>
                </c:pt>
                <c:pt idx="8">
                  <c:v>6.0704514363885087</c:v>
                </c:pt>
                <c:pt idx="9">
                  <c:v>6.2621273593226325</c:v>
                </c:pt>
                <c:pt idx="10">
                  <c:v>6.4033189033189037</c:v>
                </c:pt>
                <c:pt idx="11">
                  <c:v>6.4663023679417115</c:v>
                </c:pt>
                <c:pt idx="12">
                  <c:v>6.5437788018433185</c:v>
                </c:pt>
                <c:pt idx="13">
                  <c:v>6.645451141894422</c:v>
                </c:pt>
                <c:pt idx="14">
                  <c:v>6.6442073741343819</c:v>
                </c:pt>
                <c:pt idx="15">
                  <c:v>6.6741868772325628</c:v>
                </c:pt>
                <c:pt idx="16">
                  <c:v>6.7260325881015541</c:v>
                </c:pt>
                <c:pt idx="17">
                  <c:v>6.6268433824901996</c:v>
                </c:pt>
                <c:pt idx="18">
                  <c:v>6.6095699124930176</c:v>
                </c:pt>
                <c:pt idx="19">
                  <c:v>6.5887156644394951</c:v>
                </c:pt>
                <c:pt idx="20">
                  <c:v>6.5065982404692075</c:v>
                </c:pt>
              </c:numCache>
            </c:numRef>
          </c:yVal>
          <c:smooth val="0"/>
        </c:ser>
        <c:ser>
          <c:idx val="1"/>
          <c:order val="1"/>
          <c:tx>
            <c:v>Theorie 70:30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'Theoretische Werte'!$A$3:$A$19</c:f>
              <c:numCache>
                <c:formatCode>General</c:formatCode>
                <c:ptCount val="17"/>
                <c:pt idx="0">
                  <c:v>2.5000000000000001E-2</c:v>
                </c:pt>
                <c:pt idx="1">
                  <c:v>0.05</c:v>
                </c:pt>
                <c:pt idx="2">
                  <c:v>7.4999999999999997E-2</c:v>
                </c:pt>
                <c:pt idx="3">
                  <c:v>0.1</c:v>
                </c:pt>
                <c:pt idx="4">
                  <c:v>0.125</c:v>
                </c:pt>
                <c:pt idx="5">
                  <c:v>0.15</c:v>
                </c:pt>
                <c:pt idx="6">
                  <c:v>0.17499999999999999</c:v>
                </c:pt>
                <c:pt idx="7">
                  <c:v>0.2</c:v>
                </c:pt>
                <c:pt idx="8">
                  <c:v>0.22500000000000001</c:v>
                </c:pt>
                <c:pt idx="9">
                  <c:v>0.25</c:v>
                </c:pt>
                <c:pt idx="10">
                  <c:v>0.27500000000000002</c:v>
                </c:pt>
                <c:pt idx="11">
                  <c:v>0.3</c:v>
                </c:pt>
                <c:pt idx="12">
                  <c:v>0.32500000000000001</c:v>
                </c:pt>
                <c:pt idx="13">
                  <c:v>0.35</c:v>
                </c:pt>
                <c:pt idx="14">
                  <c:v>0.375</c:v>
                </c:pt>
                <c:pt idx="15">
                  <c:v>0.4</c:v>
                </c:pt>
                <c:pt idx="16">
                  <c:v>0.42499999999999999</c:v>
                </c:pt>
              </c:numCache>
            </c:numRef>
          </c:xVal>
          <c:yVal>
            <c:numRef>
              <c:f>'Theoretische Werte'!$I$3:$I$19</c:f>
              <c:numCache>
                <c:formatCode>General</c:formatCode>
                <c:ptCount val="17"/>
                <c:pt idx="0">
                  <c:v>0.89900000000000002</c:v>
                </c:pt>
                <c:pt idx="1">
                  <c:v>2.1640000000000001</c:v>
                </c:pt>
                <c:pt idx="2">
                  <c:v>3.548</c:v>
                </c:pt>
                <c:pt idx="3">
                  <c:v>4.819</c:v>
                </c:pt>
                <c:pt idx="4">
                  <c:v>5.8490000000000002</c:v>
                </c:pt>
                <c:pt idx="5">
                  <c:v>6.6360000000000001</c:v>
                </c:pt>
                <c:pt idx="6">
                  <c:v>7.1909999999999998</c:v>
                </c:pt>
                <c:pt idx="7">
                  <c:v>7.5709999999999997</c:v>
                </c:pt>
                <c:pt idx="8">
                  <c:v>7.806</c:v>
                </c:pt>
                <c:pt idx="9">
                  <c:v>7.9370000000000003</c:v>
                </c:pt>
                <c:pt idx="10">
                  <c:v>7.9950000000000001</c:v>
                </c:pt>
                <c:pt idx="11">
                  <c:v>7.9950000000000001</c:v>
                </c:pt>
                <c:pt idx="12">
                  <c:v>7.9489999999999998</c:v>
                </c:pt>
                <c:pt idx="13">
                  <c:v>7.88</c:v>
                </c:pt>
                <c:pt idx="14">
                  <c:v>7.7889999999999997</c:v>
                </c:pt>
                <c:pt idx="15">
                  <c:v>7.681</c:v>
                </c:pt>
                <c:pt idx="16">
                  <c:v>7.5659999999999998</c:v>
                </c:pt>
              </c:numCache>
            </c:numRef>
          </c:yVal>
          <c:smooth val="0"/>
        </c:ser>
        <c:ser>
          <c:idx val="2"/>
          <c:order val="2"/>
          <c:tx>
            <c:v>Messreihe (kurze Strecke)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'70 zu 30'!$J$46:$J$66</c:f>
                <c:numCache>
                  <c:formatCode>General</c:formatCode>
                  <c:ptCount val="21"/>
                  <c:pt idx="0">
                    <c:v>1.4088414797385752E-2</c:v>
                  </c:pt>
                  <c:pt idx="1">
                    <c:v>3.4839770373843157E-2</c:v>
                  </c:pt>
                  <c:pt idx="2">
                    <c:v>6.8827607968362528E-2</c:v>
                  </c:pt>
                  <c:pt idx="3">
                    <c:v>0.11962020576200079</c:v>
                  </c:pt>
                  <c:pt idx="4">
                    <c:v>0.1833881965996772</c:v>
                  </c:pt>
                  <c:pt idx="5">
                    <c:v>0.29374710711403962</c:v>
                  </c:pt>
                  <c:pt idx="6">
                    <c:v>0.29415148693033932</c:v>
                  </c:pt>
                  <c:pt idx="7">
                    <c:v>0.39313307838792866</c:v>
                  </c:pt>
                  <c:pt idx="8">
                    <c:v>0.42074725656277256</c:v>
                  </c:pt>
                  <c:pt idx="9">
                    <c:v>0.44436108424477322</c:v>
                  </c:pt>
                  <c:pt idx="10">
                    <c:v>0.53926293778524703</c:v>
                  </c:pt>
                  <c:pt idx="11">
                    <c:v>0.52891567434322262</c:v>
                  </c:pt>
                  <c:pt idx="12">
                    <c:v>0.64210111615832111</c:v>
                  </c:pt>
                  <c:pt idx="13">
                    <c:v>0.5731366426602662</c:v>
                  </c:pt>
                  <c:pt idx="14">
                    <c:v>0.60888517088452498</c:v>
                  </c:pt>
                  <c:pt idx="15">
                    <c:v>0.57937286182372139</c:v>
                  </c:pt>
                  <c:pt idx="16">
                    <c:v>0.56752552532306244</c:v>
                  </c:pt>
                  <c:pt idx="17">
                    <c:v>0.50208822324536428</c:v>
                  </c:pt>
                  <c:pt idx="18">
                    <c:v>0.6094620906171313</c:v>
                  </c:pt>
                  <c:pt idx="19">
                    <c:v>0.57198105744002792</c:v>
                  </c:pt>
                  <c:pt idx="20">
                    <c:v>0.46439525959739397</c:v>
                  </c:pt>
                </c:numCache>
              </c:numRef>
            </c:plus>
            <c:minus>
              <c:numRef>
                <c:f>'70 zu 30'!$J$46:$J$66</c:f>
                <c:numCache>
                  <c:formatCode>General</c:formatCode>
                  <c:ptCount val="21"/>
                  <c:pt idx="0">
                    <c:v>1.4088414797385752E-2</c:v>
                  </c:pt>
                  <c:pt idx="1">
                    <c:v>3.4839770373843157E-2</c:v>
                  </c:pt>
                  <c:pt idx="2">
                    <c:v>6.8827607968362528E-2</c:v>
                  </c:pt>
                  <c:pt idx="3">
                    <c:v>0.11962020576200079</c:v>
                  </c:pt>
                  <c:pt idx="4">
                    <c:v>0.1833881965996772</c:v>
                  </c:pt>
                  <c:pt idx="5">
                    <c:v>0.29374710711403962</c:v>
                  </c:pt>
                  <c:pt idx="6">
                    <c:v>0.29415148693033932</c:v>
                  </c:pt>
                  <c:pt idx="7">
                    <c:v>0.39313307838792866</c:v>
                  </c:pt>
                  <c:pt idx="8">
                    <c:v>0.42074725656277256</c:v>
                  </c:pt>
                  <c:pt idx="9">
                    <c:v>0.44436108424477322</c:v>
                  </c:pt>
                  <c:pt idx="10">
                    <c:v>0.53926293778524703</c:v>
                  </c:pt>
                  <c:pt idx="11">
                    <c:v>0.52891567434322262</c:v>
                  </c:pt>
                  <c:pt idx="12">
                    <c:v>0.64210111615832111</c:v>
                  </c:pt>
                  <c:pt idx="13">
                    <c:v>0.5731366426602662</c:v>
                  </c:pt>
                  <c:pt idx="14">
                    <c:v>0.60888517088452498</c:v>
                  </c:pt>
                  <c:pt idx="15">
                    <c:v>0.57937286182372139</c:v>
                  </c:pt>
                  <c:pt idx="16">
                    <c:v>0.56752552532306244</c:v>
                  </c:pt>
                  <c:pt idx="17">
                    <c:v>0.50208822324536428</c:v>
                  </c:pt>
                  <c:pt idx="18">
                    <c:v>0.6094620906171313</c:v>
                  </c:pt>
                  <c:pt idx="19">
                    <c:v>0.57198105744002792</c:v>
                  </c:pt>
                  <c:pt idx="20">
                    <c:v>0.46439525959739397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cust"/>
            <c:noEndCap val="0"/>
            <c:plus>
              <c:numRef>
                <c:f>'70 zu 30'!$L$46:$L$66</c:f>
                <c:numCache>
                  <c:formatCode>General</c:formatCode>
                  <c:ptCount val="21"/>
                  <c:pt idx="0">
                    <c:v>3.0649731624438469E-3</c:v>
                  </c:pt>
                  <c:pt idx="1">
                    <c:v>4.1789856718621454E-3</c:v>
                  </c:pt>
                  <c:pt idx="2">
                    <c:v>5.2929981812804431E-3</c:v>
                  </c:pt>
                  <c:pt idx="3">
                    <c:v>6.4070106906987407E-3</c:v>
                  </c:pt>
                  <c:pt idx="4">
                    <c:v>7.5210232001170392E-3</c:v>
                  </c:pt>
                  <c:pt idx="5">
                    <c:v>8.635035709535336E-3</c:v>
                  </c:pt>
                  <c:pt idx="6">
                    <c:v>9.7490482189536345E-3</c:v>
                  </c:pt>
                  <c:pt idx="7">
                    <c:v>1.0863060728371931E-2</c:v>
                  </c:pt>
                  <c:pt idx="8">
                    <c:v>1.197707323779023E-2</c:v>
                  </c:pt>
                  <c:pt idx="9">
                    <c:v>1.3091085747208528E-2</c:v>
                  </c:pt>
                  <c:pt idx="10">
                    <c:v>1.4205098256626825E-2</c:v>
                  </c:pt>
                  <c:pt idx="11">
                    <c:v>1.5319110766045124E-2</c:v>
                  </c:pt>
                  <c:pt idx="12">
                    <c:v>1.643312327546342E-2</c:v>
                  </c:pt>
                  <c:pt idx="13">
                    <c:v>1.7547135784881717E-2</c:v>
                  </c:pt>
                  <c:pt idx="14">
                    <c:v>1.8661148294300017E-2</c:v>
                  </c:pt>
                  <c:pt idx="15">
                    <c:v>1.9775160803718314E-2</c:v>
                  </c:pt>
                  <c:pt idx="16">
                    <c:v>2.0889173313136618E-2</c:v>
                  </c:pt>
                  <c:pt idx="17">
                    <c:v>2.2003185822554911E-2</c:v>
                  </c:pt>
                  <c:pt idx="18">
                    <c:v>2.3117198331973208E-2</c:v>
                  </c:pt>
                  <c:pt idx="19">
                    <c:v>2.4231210841391508E-2</c:v>
                  </c:pt>
                  <c:pt idx="20">
                    <c:v>2.5345223350809801E-2</c:v>
                  </c:pt>
                </c:numCache>
              </c:numRef>
            </c:plus>
            <c:minus>
              <c:numRef>
                <c:f>'70 zu 30'!$L$46:$L$66</c:f>
                <c:numCache>
                  <c:formatCode>General</c:formatCode>
                  <c:ptCount val="21"/>
                  <c:pt idx="0">
                    <c:v>3.0649731624438469E-3</c:v>
                  </c:pt>
                  <c:pt idx="1">
                    <c:v>4.1789856718621454E-3</c:v>
                  </c:pt>
                  <c:pt idx="2">
                    <c:v>5.2929981812804431E-3</c:v>
                  </c:pt>
                  <c:pt idx="3">
                    <c:v>6.4070106906987407E-3</c:v>
                  </c:pt>
                  <c:pt idx="4">
                    <c:v>7.5210232001170392E-3</c:v>
                  </c:pt>
                  <c:pt idx="5">
                    <c:v>8.635035709535336E-3</c:v>
                  </c:pt>
                  <c:pt idx="6">
                    <c:v>9.7490482189536345E-3</c:v>
                  </c:pt>
                  <c:pt idx="7">
                    <c:v>1.0863060728371931E-2</c:v>
                  </c:pt>
                  <c:pt idx="8">
                    <c:v>1.197707323779023E-2</c:v>
                  </c:pt>
                  <c:pt idx="9">
                    <c:v>1.3091085747208528E-2</c:v>
                  </c:pt>
                  <c:pt idx="10">
                    <c:v>1.4205098256626825E-2</c:v>
                  </c:pt>
                  <c:pt idx="11">
                    <c:v>1.5319110766045124E-2</c:v>
                  </c:pt>
                  <c:pt idx="12">
                    <c:v>1.643312327546342E-2</c:v>
                  </c:pt>
                  <c:pt idx="13">
                    <c:v>1.7547135784881717E-2</c:v>
                  </c:pt>
                  <c:pt idx="14">
                    <c:v>1.8661148294300017E-2</c:v>
                  </c:pt>
                  <c:pt idx="15">
                    <c:v>1.9775160803718314E-2</c:v>
                  </c:pt>
                  <c:pt idx="16">
                    <c:v>2.0889173313136618E-2</c:v>
                  </c:pt>
                  <c:pt idx="17">
                    <c:v>2.2003185822554911E-2</c:v>
                  </c:pt>
                  <c:pt idx="18">
                    <c:v>2.3117198331973208E-2</c:v>
                  </c:pt>
                  <c:pt idx="19">
                    <c:v>2.4231210841391508E-2</c:v>
                  </c:pt>
                  <c:pt idx="20">
                    <c:v>2.5345223350809801E-2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'70 zu 30'!$K$46:$K$66</c:f>
              <c:numCache>
                <c:formatCode>0.0000</c:formatCode>
                <c:ptCount val="21"/>
                <c:pt idx="0">
                  <c:v>1.9509606530255501E-2</c:v>
                </c:pt>
                <c:pt idx="1">
                  <c:v>3.9019213060511003E-2</c:v>
                </c:pt>
                <c:pt idx="2">
                  <c:v>5.8528819590766501E-2</c:v>
                </c:pt>
                <c:pt idx="3">
                  <c:v>7.8038426121022006E-2</c:v>
                </c:pt>
                <c:pt idx="4">
                  <c:v>9.7548032651277525E-2</c:v>
                </c:pt>
                <c:pt idx="5">
                  <c:v>0.117057639181533</c:v>
                </c:pt>
                <c:pt idx="6">
                  <c:v>0.13656724571178849</c:v>
                </c:pt>
                <c:pt idx="7">
                  <c:v>0.15607685224204401</c:v>
                </c:pt>
                <c:pt idx="8">
                  <c:v>0.17558645877229953</c:v>
                </c:pt>
                <c:pt idx="9">
                  <c:v>0.19509606530255505</c:v>
                </c:pt>
                <c:pt idx="10">
                  <c:v>0.21460567183281051</c:v>
                </c:pt>
                <c:pt idx="11">
                  <c:v>0.234115278363066</c:v>
                </c:pt>
                <c:pt idx="12">
                  <c:v>0.25362488489332152</c:v>
                </c:pt>
                <c:pt idx="13">
                  <c:v>0.27313449142357699</c:v>
                </c:pt>
                <c:pt idx="14">
                  <c:v>0.2926440979538325</c:v>
                </c:pt>
                <c:pt idx="15">
                  <c:v>0.31215370448408802</c:v>
                </c:pt>
                <c:pt idx="16">
                  <c:v>0.33166331101434354</c:v>
                </c:pt>
                <c:pt idx="17">
                  <c:v>0.35117291754459906</c:v>
                </c:pt>
                <c:pt idx="18">
                  <c:v>0.37068252407485452</c:v>
                </c:pt>
                <c:pt idx="19">
                  <c:v>0.3901921306051101</c:v>
                </c:pt>
                <c:pt idx="20" formatCode="General">
                  <c:v>0.40970173713536556</c:v>
                </c:pt>
              </c:numCache>
            </c:numRef>
          </c:xVal>
          <c:yVal>
            <c:numRef>
              <c:f>'70 zu 30'!$G$46:$G$66</c:f>
              <c:numCache>
                <c:formatCode>0.00</c:formatCode>
                <c:ptCount val="21"/>
                <c:pt idx="0">
                  <c:v>0.52349023189503463</c:v>
                </c:pt>
                <c:pt idx="1">
                  <c:v>1.2442420712659501</c:v>
                </c:pt>
                <c:pt idx="2">
                  <c:v>2.1751203258052572</c:v>
                </c:pt>
                <c:pt idx="3">
                  <c:v>3.0587010282441756</c:v>
                </c:pt>
                <c:pt idx="4">
                  <c:v>3.9101497504159735</c:v>
                </c:pt>
                <c:pt idx="5">
                  <c:v>4.5463339137163867</c:v>
                </c:pt>
                <c:pt idx="6">
                  <c:v>5.0505050505050511</c:v>
                </c:pt>
                <c:pt idx="7">
                  <c:v>5.3530751708428248</c:v>
                </c:pt>
                <c:pt idx="8">
                  <c:v>5.7066537153958228</c:v>
                </c:pt>
                <c:pt idx="9">
                  <c:v>5.8574277168494522</c:v>
                </c:pt>
                <c:pt idx="10">
                  <c:v>6.0959792477302202</c:v>
                </c:pt>
                <c:pt idx="11">
                  <c:v>6.1007268951194185</c:v>
                </c:pt>
                <c:pt idx="12">
                  <c:v>6.2616573407940317</c:v>
                </c:pt>
                <c:pt idx="13">
                  <c:v>6.3530683968640176</c:v>
                </c:pt>
                <c:pt idx="14">
                  <c:v>6.2433581296493097</c:v>
                </c:pt>
                <c:pt idx="15">
                  <c:v>6.2054396620015844</c:v>
                </c:pt>
                <c:pt idx="16">
                  <c:v>6.3070316693505104</c:v>
                </c:pt>
                <c:pt idx="17">
                  <c:v>6.2867843766720171</c:v>
                </c:pt>
                <c:pt idx="18">
                  <c:v>6.2466772993088782</c:v>
                </c:pt>
                <c:pt idx="19">
                  <c:v>6.2103594080338267</c:v>
                </c:pt>
                <c:pt idx="20" formatCode="General">
                  <c:v>6.1405800888424356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745812688"/>
        <c:axId val="-1745817040"/>
      </c:scatterChart>
      <c:valAx>
        <c:axId val="-1745812688"/>
        <c:scaling>
          <c:orientation val="minMax"/>
          <c:max val="0.4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sz="1400"/>
                  <a:t>E/P / Vcm</a:t>
                </a:r>
                <a:r>
                  <a:rPr lang="de-DE" sz="1400" baseline="30000"/>
                  <a:t>-1</a:t>
                </a:r>
                <a:r>
                  <a:rPr lang="de-DE" sz="1400"/>
                  <a:t>hPa</a:t>
                </a:r>
                <a:r>
                  <a:rPr lang="de-DE" sz="1400" baseline="30000"/>
                  <a:t>-1</a:t>
                </a:r>
                <a:r>
                  <a:rPr lang="de-DE" sz="1400"/>
                  <a:t>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0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-1745817040"/>
        <c:crosses val="autoZero"/>
        <c:crossBetween val="midCat"/>
      </c:valAx>
      <c:valAx>
        <c:axId val="-1745817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sz="1400"/>
                  <a:t>v</a:t>
                </a:r>
                <a:r>
                  <a:rPr lang="de-DE" sz="1400" baseline="-25000"/>
                  <a:t>D </a:t>
                </a:r>
                <a:r>
                  <a:rPr lang="de-DE" sz="1400" baseline="0"/>
                  <a:t>/ </a:t>
                </a:r>
                <a:r>
                  <a:rPr lang="de-DE" sz="1800" b="0" i="0" baseline="0">
                    <a:effectLst/>
                  </a:rPr>
                  <a:t>cm µs</a:t>
                </a:r>
                <a:r>
                  <a:rPr lang="de-DE" sz="1800" b="0" i="0" baseline="30000">
                    <a:effectLst/>
                  </a:rPr>
                  <a:t>-1</a:t>
                </a:r>
                <a:r>
                  <a:rPr lang="de-DE" sz="1800" b="0" i="0" baseline="0">
                    <a:effectLst/>
                  </a:rPr>
                  <a:t> </a:t>
                </a:r>
                <a:r>
                  <a:rPr lang="de-DE" sz="1400" baseline="0"/>
                  <a:t>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-17458126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78001475512621965"/>
          <c:y val="0.77577308361033315"/>
          <c:w val="0.1281990192727013"/>
          <c:h val="0.10725541896890005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722232003561713E-2"/>
          <c:y val="8.950309562736361E-2"/>
          <c:w val="0.814681630579842"/>
          <c:h val="0.80316900879202269"/>
        </c:manualLayout>
      </c:layout>
      <c:scatterChart>
        <c:scatterStyle val="lineMarker"/>
        <c:varyColors val="0"/>
        <c:ser>
          <c:idx val="0"/>
          <c:order val="0"/>
          <c:tx>
            <c:v>Messreihe (lange Strecke)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'0 zu 100'!$J$16:$J$36</c:f>
                <c:numCache>
                  <c:formatCode>General</c:formatCode>
                  <c:ptCount val="21"/>
                  <c:pt idx="2">
                    <c:v>1.5326706501796367E-2</c:v>
                  </c:pt>
                  <c:pt idx="3">
                    <c:v>2.4067838676572865E-2</c:v>
                  </c:pt>
                  <c:pt idx="4">
                    <c:v>3.1424381140466209E-2</c:v>
                  </c:pt>
                  <c:pt idx="5">
                    <c:v>4.9449859070767141E-2</c:v>
                  </c:pt>
                  <c:pt idx="6">
                    <c:v>6.2053121592969766E-2</c:v>
                  </c:pt>
                  <c:pt idx="7">
                    <c:v>7.2713520003139173E-2</c:v>
                  </c:pt>
                  <c:pt idx="8">
                    <c:v>9.5175561889894372E-2</c:v>
                  </c:pt>
                  <c:pt idx="9">
                    <c:v>0.11316597333757863</c:v>
                  </c:pt>
                  <c:pt idx="10">
                    <c:v>0.14066480241998711</c:v>
                  </c:pt>
                  <c:pt idx="11">
                    <c:v>0.15650975408414422</c:v>
                  </c:pt>
                  <c:pt idx="12">
                    <c:v>0.16128142494273046</c:v>
                  </c:pt>
                  <c:pt idx="13">
                    <c:v>0.20724032286649574</c:v>
                  </c:pt>
                  <c:pt idx="14">
                    <c:v>0.21805296211223602</c:v>
                  </c:pt>
                  <c:pt idx="15">
                    <c:v>0.28696644672261024</c:v>
                  </c:pt>
                  <c:pt idx="16">
                    <c:v>0.30488878295004723</c:v>
                  </c:pt>
                  <c:pt idx="17">
                    <c:v>0.3106048271816616</c:v>
                  </c:pt>
                  <c:pt idx="18">
                    <c:v>0.28971727419317217</c:v>
                  </c:pt>
                  <c:pt idx="19">
                    <c:v>0.32436110468004375</c:v>
                  </c:pt>
                  <c:pt idx="20">
                    <c:v>0.34321746358280392</c:v>
                  </c:pt>
                </c:numCache>
              </c:numRef>
            </c:plus>
            <c:minus>
              <c:numRef>
                <c:f>'0 zu 100'!$J$16:$J$36</c:f>
                <c:numCache>
                  <c:formatCode>General</c:formatCode>
                  <c:ptCount val="21"/>
                  <c:pt idx="2">
                    <c:v>1.5326706501796367E-2</c:v>
                  </c:pt>
                  <c:pt idx="3">
                    <c:v>2.4067838676572865E-2</c:v>
                  </c:pt>
                  <c:pt idx="4">
                    <c:v>3.1424381140466209E-2</c:v>
                  </c:pt>
                  <c:pt idx="5">
                    <c:v>4.9449859070767141E-2</c:v>
                  </c:pt>
                  <c:pt idx="6">
                    <c:v>6.2053121592969766E-2</c:v>
                  </c:pt>
                  <c:pt idx="7">
                    <c:v>7.2713520003139173E-2</c:v>
                  </c:pt>
                  <c:pt idx="8">
                    <c:v>9.5175561889894372E-2</c:v>
                  </c:pt>
                  <c:pt idx="9">
                    <c:v>0.11316597333757863</c:v>
                  </c:pt>
                  <c:pt idx="10">
                    <c:v>0.14066480241998711</c:v>
                  </c:pt>
                  <c:pt idx="11">
                    <c:v>0.15650975408414422</c:v>
                  </c:pt>
                  <c:pt idx="12">
                    <c:v>0.16128142494273046</c:v>
                  </c:pt>
                  <c:pt idx="13">
                    <c:v>0.20724032286649574</c:v>
                  </c:pt>
                  <c:pt idx="14">
                    <c:v>0.21805296211223602</c:v>
                  </c:pt>
                  <c:pt idx="15">
                    <c:v>0.28696644672261024</c:v>
                  </c:pt>
                  <c:pt idx="16">
                    <c:v>0.30488878295004723</c:v>
                  </c:pt>
                  <c:pt idx="17">
                    <c:v>0.3106048271816616</c:v>
                  </c:pt>
                  <c:pt idx="18">
                    <c:v>0.28971727419317217</c:v>
                  </c:pt>
                  <c:pt idx="19">
                    <c:v>0.32436110468004375</c:v>
                  </c:pt>
                  <c:pt idx="20">
                    <c:v>0.34321746358280392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cust"/>
            <c:noEndCap val="0"/>
            <c:plus>
              <c:numRef>
                <c:f>'0 zu 100'!$L$16:$L$36</c:f>
                <c:numCache>
                  <c:formatCode>General</c:formatCode>
                  <c:ptCount val="21"/>
                  <c:pt idx="2">
                    <c:v>5.237279475320945E-3</c:v>
                  </c:pt>
                  <c:pt idx="3">
                    <c:v>6.3371646311157562E-3</c:v>
                  </c:pt>
                  <c:pt idx="4">
                    <c:v>7.43704978691057E-3</c:v>
                  </c:pt>
                  <c:pt idx="5">
                    <c:v>8.536934942705382E-3</c:v>
                  </c:pt>
                  <c:pt idx="6">
                    <c:v>9.6368200985001932E-3</c:v>
                  </c:pt>
                  <c:pt idx="7">
                    <c:v>1.0736705254295006E-2</c:v>
                  </c:pt>
                  <c:pt idx="8">
                    <c:v>1.1836590410089819E-2</c:v>
                  </c:pt>
                  <c:pt idx="9">
                    <c:v>1.2936475565884632E-2</c:v>
                  </c:pt>
                  <c:pt idx="10">
                    <c:v>1.4036360721679443E-2</c:v>
                  </c:pt>
                  <c:pt idx="11">
                    <c:v>1.5136245877474253E-2</c:v>
                  </c:pt>
                  <c:pt idx="12">
                    <c:v>1.6236131033269065E-2</c:v>
                  </c:pt>
                  <c:pt idx="13">
                    <c:v>1.7336016189063882E-2</c:v>
                  </c:pt>
                  <c:pt idx="14">
                    <c:v>1.8435901344858695E-2</c:v>
                  </c:pt>
                  <c:pt idx="15">
                    <c:v>1.9535786500653504E-2</c:v>
                  </c:pt>
                  <c:pt idx="16">
                    <c:v>2.0635671656448317E-2</c:v>
                  </c:pt>
                  <c:pt idx="17">
                    <c:v>2.173555681224313E-2</c:v>
                  </c:pt>
                  <c:pt idx="18">
                    <c:v>2.2835441968037939E-2</c:v>
                  </c:pt>
                  <c:pt idx="19">
                    <c:v>2.3935327123832752E-2</c:v>
                  </c:pt>
                  <c:pt idx="20">
                    <c:v>2.5035212279627569E-2</c:v>
                  </c:pt>
                </c:numCache>
              </c:numRef>
            </c:plus>
            <c:minus>
              <c:numRef>
                <c:f>'0 zu 100'!$L$16:$L$36</c:f>
                <c:numCache>
                  <c:formatCode>General</c:formatCode>
                  <c:ptCount val="21"/>
                  <c:pt idx="2">
                    <c:v>5.237279475320945E-3</c:v>
                  </c:pt>
                  <c:pt idx="3">
                    <c:v>6.3371646311157562E-3</c:v>
                  </c:pt>
                  <c:pt idx="4">
                    <c:v>7.43704978691057E-3</c:v>
                  </c:pt>
                  <c:pt idx="5">
                    <c:v>8.536934942705382E-3</c:v>
                  </c:pt>
                  <c:pt idx="6">
                    <c:v>9.6368200985001932E-3</c:v>
                  </c:pt>
                  <c:pt idx="7">
                    <c:v>1.0736705254295006E-2</c:v>
                  </c:pt>
                  <c:pt idx="8">
                    <c:v>1.1836590410089819E-2</c:v>
                  </c:pt>
                  <c:pt idx="9">
                    <c:v>1.2936475565884632E-2</c:v>
                  </c:pt>
                  <c:pt idx="10">
                    <c:v>1.4036360721679443E-2</c:v>
                  </c:pt>
                  <c:pt idx="11">
                    <c:v>1.5136245877474253E-2</c:v>
                  </c:pt>
                  <c:pt idx="12">
                    <c:v>1.6236131033269065E-2</c:v>
                  </c:pt>
                  <c:pt idx="13">
                    <c:v>1.7336016189063882E-2</c:v>
                  </c:pt>
                  <c:pt idx="14">
                    <c:v>1.8435901344858695E-2</c:v>
                  </c:pt>
                  <c:pt idx="15">
                    <c:v>1.9535786500653504E-2</c:v>
                  </c:pt>
                  <c:pt idx="16">
                    <c:v>2.0635671656448317E-2</c:v>
                  </c:pt>
                  <c:pt idx="17">
                    <c:v>2.173555681224313E-2</c:v>
                  </c:pt>
                  <c:pt idx="18">
                    <c:v>2.2835441968037939E-2</c:v>
                  </c:pt>
                  <c:pt idx="19">
                    <c:v>2.3935327123832752E-2</c:v>
                  </c:pt>
                  <c:pt idx="20">
                    <c:v>2.5035212279627569E-2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'0 zu 100'!$K$16:$K$36</c:f>
              <c:numCache>
                <c:formatCode>0.0000</c:formatCode>
                <c:ptCount val="21"/>
                <c:pt idx="2">
                  <c:v>5.812872023809524E-2</c:v>
                </c:pt>
                <c:pt idx="3">
                  <c:v>7.750496031746032E-2</c:v>
                </c:pt>
                <c:pt idx="4">
                  <c:v>9.6881200396825407E-2</c:v>
                </c:pt>
                <c:pt idx="5">
                  <c:v>0.11625744047619048</c:v>
                </c:pt>
                <c:pt idx="6">
                  <c:v>0.13563368055555555</c:v>
                </c:pt>
                <c:pt idx="7">
                  <c:v>0.15500992063492064</c:v>
                </c:pt>
                <c:pt idx="8">
                  <c:v>0.17438616071428573</c:v>
                </c:pt>
                <c:pt idx="9">
                  <c:v>0.19376240079365081</c:v>
                </c:pt>
                <c:pt idx="10">
                  <c:v>0.2131386408730159</c:v>
                </c:pt>
                <c:pt idx="11">
                  <c:v>0.23251488095238096</c:v>
                </c:pt>
                <c:pt idx="12">
                  <c:v>0.25189112103174605</c:v>
                </c:pt>
                <c:pt idx="13">
                  <c:v>0.2712673611111111</c:v>
                </c:pt>
                <c:pt idx="14">
                  <c:v>0.29064360119047622</c:v>
                </c:pt>
                <c:pt idx="15">
                  <c:v>0.31001984126984128</c:v>
                </c:pt>
                <c:pt idx="16">
                  <c:v>0.32939608134920639</c:v>
                </c:pt>
                <c:pt idx="17">
                  <c:v>0.34877232142857145</c:v>
                </c:pt>
                <c:pt idx="18">
                  <c:v>0.36814856150793651</c:v>
                </c:pt>
                <c:pt idx="19">
                  <c:v>0.38752480158730163</c:v>
                </c:pt>
                <c:pt idx="20">
                  <c:v>0.40690104166666674</c:v>
                </c:pt>
              </c:numCache>
            </c:numRef>
          </c:xVal>
          <c:yVal>
            <c:numRef>
              <c:f>'0 zu 100'!$G$16:$G$36</c:f>
              <c:numCache>
                <c:formatCode>0.00</c:formatCode>
                <c:ptCount val="21"/>
                <c:pt idx="2">
                  <c:v>0.80160773156302212</c:v>
                </c:pt>
                <c:pt idx="3">
                  <c:v>1.1599032869372017</c:v>
                </c:pt>
                <c:pt idx="4">
                  <c:v>1.5103169538396086</c:v>
                </c:pt>
                <c:pt idx="5">
                  <c:v>1.9003265349820673</c:v>
                </c:pt>
                <c:pt idx="6">
                  <c:v>2.2926892275897699</c:v>
                </c:pt>
                <c:pt idx="7">
                  <c:v>2.725737100737101</c:v>
                </c:pt>
                <c:pt idx="8">
                  <c:v>3.1307875474027691</c:v>
                </c:pt>
                <c:pt idx="9">
                  <c:v>3.5638992069069371</c:v>
                </c:pt>
                <c:pt idx="10">
                  <c:v>3.9691413237924862</c:v>
                </c:pt>
                <c:pt idx="11">
                  <c:v>4.384339878967519</c:v>
                </c:pt>
                <c:pt idx="12">
                  <c:v>4.7440865962849124</c:v>
                </c:pt>
                <c:pt idx="13">
                  <c:v>5.0656392694063923</c:v>
                </c:pt>
                <c:pt idx="14">
                  <c:v>5.386132605067516</c:v>
                </c:pt>
                <c:pt idx="15">
                  <c:v>5.6982343499197432</c:v>
                </c:pt>
                <c:pt idx="16">
                  <c:v>6.0037206155927612</c:v>
                </c:pt>
                <c:pt idx="17">
                  <c:v>6.2665489849955867</c:v>
                </c:pt>
                <c:pt idx="18">
                  <c:v>6.429994566201775</c:v>
                </c:pt>
                <c:pt idx="19">
                  <c:v>6.6529235382308842</c:v>
                </c:pt>
                <c:pt idx="20">
                  <c:v>6.8758473755568463</c:v>
                </c:pt>
              </c:numCache>
            </c:numRef>
          </c:yVal>
          <c:smooth val="0"/>
        </c:ser>
        <c:ser>
          <c:idx val="1"/>
          <c:order val="1"/>
          <c:tx>
            <c:v>Theorie 0:100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'Theoretische Werte'!$A$3:$A$19</c:f>
              <c:numCache>
                <c:formatCode>General</c:formatCode>
                <c:ptCount val="17"/>
                <c:pt idx="0">
                  <c:v>2.5000000000000001E-2</c:v>
                </c:pt>
                <c:pt idx="1">
                  <c:v>0.05</c:v>
                </c:pt>
                <c:pt idx="2">
                  <c:v>7.4999999999999997E-2</c:v>
                </c:pt>
                <c:pt idx="3">
                  <c:v>0.1</c:v>
                </c:pt>
                <c:pt idx="4">
                  <c:v>0.125</c:v>
                </c:pt>
                <c:pt idx="5">
                  <c:v>0.15</c:v>
                </c:pt>
                <c:pt idx="6">
                  <c:v>0.17499999999999999</c:v>
                </c:pt>
                <c:pt idx="7">
                  <c:v>0.2</c:v>
                </c:pt>
                <c:pt idx="8">
                  <c:v>0.22500000000000001</c:v>
                </c:pt>
                <c:pt idx="9">
                  <c:v>0.25</c:v>
                </c:pt>
                <c:pt idx="10">
                  <c:v>0.27500000000000002</c:v>
                </c:pt>
                <c:pt idx="11">
                  <c:v>0.3</c:v>
                </c:pt>
                <c:pt idx="12">
                  <c:v>0.32500000000000001</c:v>
                </c:pt>
                <c:pt idx="13">
                  <c:v>0.35</c:v>
                </c:pt>
                <c:pt idx="14">
                  <c:v>0.375</c:v>
                </c:pt>
                <c:pt idx="15">
                  <c:v>0.4</c:v>
                </c:pt>
                <c:pt idx="16">
                  <c:v>0.42499999999999999</c:v>
                </c:pt>
              </c:numCache>
            </c:numRef>
          </c:xVal>
          <c:yVal>
            <c:numRef>
              <c:f>'Theoretische Werte'!$B$3:$B$19</c:f>
              <c:numCache>
                <c:formatCode>General</c:formatCode>
                <c:ptCount val="17"/>
                <c:pt idx="0">
                  <c:v>0.34799999999999998</c:v>
                </c:pt>
                <c:pt idx="1">
                  <c:v>0.77200000000000002</c:v>
                </c:pt>
                <c:pt idx="2">
                  <c:v>1.248</c:v>
                </c:pt>
                <c:pt idx="3">
                  <c:v>1.794</c:v>
                </c:pt>
                <c:pt idx="4">
                  <c:v>2.3650000000000002</c:v>
                </c:pt>
                <c:pt idx="5">
                  <c:v>2.992</c:v>
                </c:pt>
                <c:pt idx="6">
                  <c:v>3.617</c:v>
                </c:pt>
                <c:pt idx="7">
                  <c:v>4.2560000000000002</c:v>
                </c:pt>
                <c:pt idx="8">
                  <c:v>4.8470000000000004</c:v>
                </c:pt>
                <c:pt idx="9">
                  <c:v>5.452</c:v>
                </c:pt>
                <c:pt idx="10">
                  <c:v>6.01</c:v>
                </c:pt>
                <c:pt idx="11">
                  <c:v>6.5289999999999999</c:v>
                </c:pt>
                <c:pt idx="12">
                  <c:v>7.0250000000000004</c:v>
                </c:pt>
                <c:pt idx="13">
                  <c:v>7.4550000000000001</c:v>
                </c:pt>
                <c:pt idx="14">
                  <c:v>7.9020000000000001</c:v>
                </c:pt>
                <c:pt idx="15">
                  <c:v>8.2430000000000003</c:v>
                </c:pt>
                <c:pt idx="16">
                  <c:v>8.5500000000000007</c:v>
                </c:pt>
              </c:numCache>
            </c:numRef>
          </c:yVal>
          <c:smooth val="0"/>
        </c:ser>
        <c:ser>
          <c:idx val="2"/>
          <c:order val="2"/>
          <c:tx>
            <c:v>Messreihe (kurze Strecke)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'0 zu 100'!$J$47:$J$67</c:f>
                <c:numCache>
                  <c:formatCode>General</c:formatCode>
                  <c:ptCount val="21"/>
                  <c:pt idx="1">
                    <c:v>1.3190310602935108E-2</c:v>
                  </c:pt>
                  <c:pt idx="2">
                    <c:v>1.9885606214133853E-2</c:v>
                  </c:pt>
                  <c:pt idx="3">
                    <c:v>3.0052126292834259E-2</c:v>
                  </c:pt>
                  <c:pt idx="4">
                    <c:v>4.5825357350877179E-2</c:v>
                  </c:pt>
                  <c:pt idx="5">
                    <c:v>5.5526498521588918E-2</c:v>
                  </c:pt>
                  <c:pt idx="6">
                    <c:v>7.3559945860676962E-2</c:v>
                  </c:pt>
                  <c:pt idx="7">
                    <c:v>9.6754958931677071E-2</c:v>
                  </c:pt>
                  <c:pt idx="8">
                    <c:v>0.10744827913881452</c:v>
                  </c:pt>
                  <c:pt idx="9">
                    <c:v>0.13783636935571505</c:v>
                  </c:pt>
                  <c:pt idx="10">
                    <c:v>0.17817898521832543</c:v>
                  </c:pt>
                  <c:pt idx="11">
                    <c:v>0.2863487608970729</c:v>
                  </c:pt>
                  <c:pt idx="12">
                    <c:v>0.23782898274170228</c:v>
                  </c:pt>
                  <c:pt idx="13">
                    <c:v>0.27451883487299644</c:v>
                  </c:pt>
                  <c:pt idx="14">
                    <c:v>0.3178520896862278</c:v>
                  </c:pt>
                  <c:pt idx="15">
                    <c:v>0.32409770892895806</c:v>
                  </c:pt>
                  <c:pt idx="16">
                    <c:v>0.43049960887727612</c:v>
                  </c:pt>
                  <c:pt idx="17">
                    <c:v>0.48024962050936071</c:v>
                  </c:pt>
                  <c:pt idx="18">
                    <c:v>0.52014145641349585</c:v>
                  </c:pt>
                  <c:pt idx="19">
                    <c:v>0.47455344323245063</c:v>
                  </c:pt>
                  <c:pt idx="20">
                    <c:v>0.54825151673386774</c:v>
                  </c:pt>
                </c:numCache>
              </c:numRef>
            </c:plus>
            <c:minus>
              <c:numRef>
                <c:f>'0 zu 100'!$J$47:$J$67</c:f>
                <c:numCache>
                  <c:formatCode>General</c:formatCode>
                  <c:ptCount val="21"/>
                  <c:pt idx="1">
                    <c:v>1.3190310602935108E-2</c:v>
                  </c:pt>
                  <c:pt idx="2">
                    <c:v>1.9885606214133853E-2</c:v>
                  </c:pt>
                  <c:pt idx="3">
                    <c:v>3.0052126292834259E-2</c:v>
                  </c:pt>
                  <c:pt idx="4">
                    <c:v>4.5825357350877179E-2</c:v>
                  </c:pt>
                  <c:pt idx="5">
                    <c:v>5.5526498521588918E-2</c:v>
                  </c:pt>
                  <c:pt idx="6">
                    <c:v>7.3559945860676962E-2</c:v>
                  </c:pt>
                  <c:pt idx="7">
                    <c:v>9.6754958931677071E-2</c:v>
                  </c:pt>
                  <c:pt idx="8">
                    <c:v>0.10744827913881452</c:v>
                  </c:pt>
                  <c:pt idx="9">
                    <c:v>0.13783636935571505</c:v>
                  </c:pt>
                  <c:pt idx="10">
                    <c:v>0.17817898521832543</c:v>
                  </c:pt>
                  <c:pt idx="11">
                    <c:v>0.2863487608970729</c:v>
                  </c:pt>
                  <c:pt idx="12">
                    <c:v>0.23782898274170228</c:v>
                  </c:pt>
                  <c:pt idx="13">
                    <c:v>0.27451883487299644</c:v>
                  </c:pt>
                  <c:pt idx="14">
                    <c:v>0.3178520896862278</c:v>
                  </c:pt>
                  <c:pt idx="15">
                    <c:v>0.32409770892895806</c:v>
                  </c:pt>
                  <c:pt idx="16">
                    <c:v>0.43049960887727612</c:v>
                  </c:pt>
                  <c:pt idx="17">
                    <c:v>0.48024962050936071</c:v>
                  </c:pt>
                  <c:pt idx="18">
                    <c:v>0.52014145641349585</c:v>
                  </c:pt>
                  <c:pt idx="19">
                    <c:v>0.47455344323245063</c:v>
                  </c:pt>
                  <c:pt idx="20">
                    <c:v>0.54825151673386774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cust"/>
            <c:noEndCap val="0"/>
            <c:plus>
              <c:numRef>
                <c:f>'0 zu 100'!$L$47:$L$67</c:f>
                <c:numCache>
                  <c:formatCode>General</c:formatCode>
                  <c:ptCount val="21"/>
                  <c:pt idx="1">
                    <c:v>4.1373943195261321E-3</c:v>
                  </c:pt>
                  <c:pt idx="2">
                    <c:v>5.237279475320945E-3</c:v>
                  </c:pt>
                  <c:pt idx="3">
                    <c:v>6.3371646311157562E-3</c:v>
                  </c:pt>
                  <c:pt idx="4">
                    <c:v>7.43704978691057E-3</c:v>
                  </c:pt>
                  <c:pt idx="5">
                    <c:v>8.536934942705382E-3</c:v>
                  </c:pt>
                  <c:pt idx="6">
                    <c:v>9.6368200985001932E-3</c:v>
                  </c:pt>
                  <c:pt idx="7">
                    <c:v>1.0736705254295006E-2</c:v>
                  </c:pt>
                  <c:pt idx="8">
                    <c:v>1.1836590410089819E-2</c:v>
                  </c:pt>
                  <c:pt idx="9">
                    <c:v>1.2936475565884632E-2</c:v>
                  </c:pt>
                  <c:pt idx="10">
                    <c:v>1.4036360721679443E-2</c:v>
                  </c:pt>
                  <c:pt idx="11">
                    <c:v>1.5136245877474253E-2</c:v>
                  </c:pt>
                  <c:pt idx="12">
                    <c:v>1.6236131033269065E-2</c:v>
                  </c:pt>
                  <c:pt idx="13">
                    <c:v>1.7336016189063882E-2</c:v>
                  </c:pt>
                  <c:pt idx="14">
                    <c:v>1.8435901344858695E-2</c:v>
                  </c:pt>
                  <c:pt idx="15">
                    <c:v>1.9535786500653504E-2</c:v>
                  </c:pt>
                  <c:pt idx="16">
                    <c:v>2.0635671656448317E-2</c:v>
                  </c:pt>
                  <c:pt idx="17">
                    <c:v>2.173555681224313E-2</c:v>
                  </c:pt>
                  <c:pt idx="18">
                    <c:v>2.2835441968037939E-2</c:v>
                  </c:pt>
                  <c:pt idx="19">
                    <c:v>2.3935327123832752E-2</c:v>
                  </c:pt>
                  <c:pt idx="20">
                    <c:v>2.5035212279627569E-2</c:v>
                  </c:pt>
                </c:numCache>
              </c:numRef>
            </c:plus>
            <c:minus>
              <c:numRef>
                <c:f>'0 zu 100'!$L$47:$L$67</c:f>
                <c:numCache>
                  <c:formatCode>General</c:formatCode>
                  <c:ptCount val="21"/>
                  <c:pt idx="1">
                    <c:v>4.1373943195261321E-3</c:v>
                  </c:pt>
                  <c:pt idx="2">
                    <c:v>5.237279475320945E-3</c:v>
                  </c:pt>
                  <c:pt idx="3">
                    <c:v>6.3371646311157562E-3</c:v>
                  </c:pt>
                  <c:pt idx="4">
                    <c:v>7.43704978691057E-3</c:v>
                  </c:pt>
                  <c:pt idx="5">
                    <c:v>8.536934942705382E-3</c:v>
                  </c:pt>
                  <c:pt idx="6">
                    <c:v>9.6368200985001932E-3</c:v>
                  </c:pt>
                  <c:pt idx="7">
                    <c:v>1.0736705254295006E-2</c:v>
                  </c:pt>
                  <c:pt idx="8">
                    <c:v>1.1836590410089819E-2</c:v>
                  </c:pt>
                  <c:pt idx="9">
                    <c:v>1.2936475565884632E-2</c:v>
                  </c:pt>
                  <c:pt idx="10">
                    <c:v>1.4036360721679443E-2</c:v>
                  </c:pt>
                  <c:pt idx="11">
                    <c:v>1.5136245877474253E-2</c:v>
                  </c:pt>
                  <c:pt idx="12">
                    <c:v>1.6236131033269065E-2</c:v>
                  </c:pt>
                  <c:pt idx="13">
                    <c:v>1.7336016189063882E-2</c:v>
                  </c:pt>
                  <c:pt idx="14">
                    <c:v>1.8435901344858695E-2</c:v>
                  </c:pt>
                  <c:pt idx="15">
                    <c:v>1.9535786500653504E-2</c:v>
                  </c:pt>
                  <c:pt idx="16">
                    <c:v>2.0635671656448317E-2</c:v>
                  </c:pt>
                  <c:pt idx="17">
                    <c:v>2.173555681224313E-2</c:v>
                  </c:pt>
                  <c:pt idx="18">
                    <c:v>2.2835441968037939E-2</c:v>
                  </c:pt>
                  <c:pt idx="19">
                    <c:v>2.3935327123832752E-2</c:v>
                  </c:pt>
                  <c:pt idx="20">
                    <c:v>2.5035212279627569E-2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'0 zu 100'!$K$47:$K$67</c:f>
              <c:numCache>
                <c:formatCode>0.0000</c:formatCode>
                <c:ptCount val="21"/>
                <c:pt idx="1">
                  <c:v>3.875248015873016E-2</c:v>
                </c:pt>
                <c:pt idx="2">
                  <c:v>5.812872023809524E-2</c:v>
                </c:pt>
                <c:pt idx="3">
                  <c:v>7.750496031746032E-2</c:v>
                </c:pt>
                <c:pt idx="4">
                  <c:v>9.6881200396825407E-2</c:v>
                </c:pt>
                <c:pt idx="5">
                  <c:v>0.11625744047619048</c:v>
                </c:pt>
                <c:pt idx="6">
                  <c:v>0.13563368055555555</c:v>
                </c:pt>
                <c:pt idx="7">
                  <c:v>0.15500992063492064</c:v>
                </c:pt>
                <c:pt idx="8">
                  <c:v>0.17438616071428573</c:v>
                </c:pt>
                <c:pt idx="9">
                  <c:v>0.19376240079365081</c:v>
                </c:pt>
                <c:pt idx="10">
                  <c:v>0.2131386408730159</c:v>
                </c:pt>
                <c:pt idx="11">
                  <c:v>0.23251488095238096</c:v>
                </c:pt>
                <c:pt idx="12">
                  <c:v>0.25189112103174605</c:v>
                </c:pt>
                <c:pt idx="13">
                  <c:v>0.2712673611111111</c:v>
                </c:pt>
                <c:pt idx="14">
                  <c:v>0.29064360119047622</c:v>
                </c:pt>
                <c:pt idx="15">
                  <c:v>0.31001984126984128</c:v>
                </c:pt>
                <c:pt idx="16">
                  <c:v>0.32939608134920639</c:v>
                </c:pt>
                <c:pt idx="17">
                  <c:v>0.34877232142857145</c:v>
                </c:pt>
                <c:pt idx="18">
                  <c:v>0.36814856150793651</c:v>
                </c:pt>
                <c:pt idx="19">
                  <c:v>0.38752480158730163</c:v>
                </c:pt>
                <c:pt idx="20">
                  <c:v>0.40690104166666674</c:v>
                </c:pt>
              </c:numCache>
            </c:numRef>
          </c:xVal>
          <c:yVal>
            <c:numRef>
              <c:f>'0 zu 100'!$G$47:$G$67</c:f>
              <c:numCache>
                <c:formatCode>0.00</c:formatCode>
                <c:ptCount val="21"/>
                <c:pt idx="1">
                  <c:v>0.52631578947368418</c:v>
                </c:pt>
                <c:pt idx="2">
                  <c:v>0.79921099170180931</c:v>
                </c:pt>
                <c:pt idx="3">
                  <c:v>1.1432185250048648</c:v>
                </c:pt>
                <c:pt idx="4">
                  <c:v>1.5254787406686141</c:v>
                </c:pt>
                <c:pt idx="5">
                  <c:v>1.9267032876936954</c:v>
                </c:pt>
                <c:pt idx="6">
                  <c:v>2.3457776003194248</c:v>
                </c:pt>
                <c:pt idx="7">
                  <c:v>2.7424436923795072</c:v>
                </c:pt>
                <c:pt idx="8">
                  <c:v>3.1658359153980871</c:v>
                </c:pt>
                <c:pt idx="9">
                  <c:v>3.5905271199388848</c:v>
                </c:pt>
                <c:pt idx="10">
                  <c:v>4.0274207369323047</c:v>
                </c:pt>
                <c:pt idx="11">
                  <c:v>4.414803682134135</c:v>
                </c:pt>
                <c:pt idx="12">
                  <c:v>4.7312260922085771</c:v>
                </c:pt>
                <c:pt idx="13">
                  <c:v>5.0494198538891277</c:v>
                </c:pt>
                <c:pt idx="14">
                  <c:v>5.4072710538426136</c:v>
                </c:pt>
                <c:pt idx="15">
                  <c:v>5.6368433677140803</c:v>
                </c:pt>
                <c:pt idx="16">
                  <c:v>5.8985943775100402</c:v>
                </c:pt>
                <c:pt idx="17">
                  <c:v>6.1038961038961039</c:v>
                </c:pt>
                <c:pt idx="18">
                  <c:v>6.3308189655172411</c:v>
                </c:pt>
                <c:pt idx="19">
                  <c:v>6.5441381230854914</c:v>
                </c:pt>
                <c:pt idx="20">
                  <c:v>6.8155452436194892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745816496"/>
        <c:axId val="-1745815952"/>
      </c:scatterChart>
      <c:valAx>
        <c:axId val="-1745816496"/>
        <c:scaling>
          <c:orientation val="minMax"/>
          <c:max val="0.4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sz="1400"/>
                  <a:t>E/P / Vcm</a:t>
                </a:r>
                <a:r>
                  <a:rPr lang="de-DE" sz="1400" baseline="30000"/>
                  <a:t>-1</a:t>
                </a:r>
                <a:r>
                  <a:rPr lang="de-DE" sz="1400"/>
                  <a:t>hPa</a:t>
                </a:r>
                <a:r>
                  <a:rPr lang="de-DE" sz="1400" baseline="30000"/>
                  <a:t>-1</a:t>
                </a:r>
                <a:r>
                  <a:rPr lang="de-DE" sz="1400"/>
                  <a:t>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0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-1745815952"/>
        <c:crosses val="autoZero"/>
        <c:crossBetween val="midCat"/>
      </c:valAx>
      <c:valAx>
        <c:axId val="-1745815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sz="1400"/>
                  <a:t>v</a:t>
                </a:r>
                <a:r>
                  <a:rPr lang="de-DE" sz="1400" baseline="-25000"/>
                  <a:t>D </a:t>
                </a:r>
                <a:r>
                  <a:rPr lang="de-DE" sz="1400" baseline="0"/>
                  <a:t>/ </a:t>
                </a:r>
                <a:r>
                  <a:rPr lang="de-DE" sz="1800" b="0" i="0" baseline="0">
                    <a:effectLst/>
                  </a:rPr>
                  <a:t>cm µs</a:t>
                </a:r>
                <a:r>
                  <a:rPr lang="de-DE" sz="1800" b="0" i="0" baseline="30000">
                    <a:effectLst/>
                  </a:rPr>
                  <a:t>-1</a:t>
                </a:r>
                <a:r>
                  <a:rPr lang="de-DE" sz="1800" b="0" i="0" baseline="0">
                    <a:effectLst/>
                  </a:rPr>
                  <a:t> </a:t>
                </a:r>
                <a:r>
                  <a:rPr lang="de-DE" sz="1400" baseline="0"/>
                  <a:t>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-17458164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78001475512621965"/>
          <c:y val="0.77577308361033315"/>
          <c:w val="0.1281990192727013"/>
          <c:h val="0.10725541896890005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722232003561713E-2"/>
          <c:y val="8.950309562736361E-2"/>
          <c:w val="0.814681630579842"/>
          <c:h val="0.80316900879202269"/>
        </c:manualLayout>
      </c:layout>
      <c:scatterChart>
        <c:scatterStyle val="lineMarker"/>
        <c:varyColors val="0"/>
        <c:ser>
          <c:idx val="1"/>
          <c:order val="0"/>
          <c:tx>
            <c:v>Theorie 0:100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'Theoretische Werte'!$A$3:$A$24</c:f>
              <c:numCache>
                <c:formatCode>General</c:formatCode>
                <c:ptCount val="22"/>
                <c:pt idx="0">
                  <c:v>2.5000000000000001E-2</c:v>
                </c:pt>
                <c:pt idx="1">
                  <c:v>0.05</c:v>
                </c:pt>
                <c:pt idx="2">
                  <c:v>7.4999999999999997E-2</c:v>
                </c:pt>
                <c:pt idx="3">
                  <c:v>0.1</c:v>
                </c:pt>
                <c:pt idx="4">
                  <c:v>0.125</c:v>
                </c:pt>
                <c:pt idx="5">
                  <c:v>0.15</c:v>
                </c:pt>
                <c:pt idx="6">
                  <c:v>0.17499999999999999</c:v>
                </c:pt>
                <c:pt idx="7">
                  <c:v>0.2</c:v>
                </c:pt>
                <c:pt idx="8">
                  <c:v>0.22500000000000001</c:v>
                </c:pt>
                <c:pt idx="9">
                  <c:v>0.25</c:v>
                </c:pt>
                <c:pt idx="10">
                  <c:v>0.27500000000000002</c:v>
                </c:pt>
                <c:pt idx="11">
                  <c:v>0.3</c:v>
                </c:pt>
                <c:pt idx="12">
                  <c:v>0.32500000000000001</c:v>
                </c:pt>
                <c:pt idx="13">
                  <c:v>0.35</c:v>
                </c:pt>
                <c:pt idx="14">
                  <c:v>0.375</c:v>
                </c:pt>
                <c:pt idx="15">
                  <c:v>0.4</c:v>
                </c:pt>
                <c:pt idx="16">
                  <c:v>0.42499999999999999</c:v>
                </c:pt>
                <c:pt idx="17">
                  <c:v>0.45</c:v>
                </c:pt>
                <c:pt idx="18">
                  <c:v>0.47499999999999998</c:v>
                </c:pt>
                <c:pt idx="19">
                  <c:v>0.5</c:v>
                </c:pt>
                <c:pt idx="20">
                  <c:v>0.52500000000000002</c:v>
                </c:pt>
                <c:pt idx="21">
                  <c:v>0.55000000000000004</c:v>
                </c:pt>
              </c:numCache>
            </c:numRef>
          </c:xVal>
          <c:yVal>
            <c:numRef>
              <c:f>'Theoretische Werte'!$B$3:$B$24</c:f>
              <c:numCache>
                <c:formatCode>General</c:formatCode>
                <c:ptCount val="22"/>
                <c:pt idx="0">
                  <c:v>0.34799999999999998</c:v>
                </c:pt>
                <c:pt idx="1">
                  <c:v>0.77200000000000002</c:v>
                </c:pt>
                <c:pt idx="2">
                  <c:v>1.248</c:v>
                </c:pt>
                <c:pt idx="3">
                  <c:v>1.794</c:v>
                </c:pt>
                <c:pt idx="4">
                  <c:v>2.3650000000000002</c:v>
                </c:pt>
                <c:pt idx="5">
                  <c:v>2.992</c:v>
                </c:pt>
                <c:pt idx="6">
                  <c:v>3.617</c:v>
                </c:pt>
                <c:pt idx="7">
                  <c:v>4.2560000000000002</c:v>
                </c:pt>
                <c:pt idx="8">
                  <c:v>4.8470000000000004</c:v>
                </c:pt>
                <c:pt idx="9">
                  <c:v>5.452</c:v>
                </c:pt>
                <c:pt idx="10">
                  <c:v>6.01</c:v>
                </c:pt>
                <c:pt idx="11">
                  <c:v>6.5289999999999999</c:v>
                </c:pt>
                <c:pt idx="12">
                  <c:v>7.0250000000000004</c:v>
                </c:pt>
                <c:pt idx="13">
                  <c:v>7.4550000000000001</c:v>
                </c:pt>
                <c:pt idx="14">
                  <c:v>7.9020000000000001</c:v>
                </c:pt>
                <c:pt idx="15">
                  <c:v>8.2430000000000003</c:v>
                </c:pt>
                <c:pt idx="16">
                  <c:v>8.5500000000000007</c:v>
                </c:pt>
                <c:pt idx="17">
                  <c:v>8.8989999999999991</c:v>
                </c:pt>
                <c:pt idx="18">
                  <c:v>9.1319999999999997</c:v>
                </c:pt>
                <c:pt idx="19">
                  <c:v>9.3949999999999996</c:v>
                </c:pt>
                <c:pt idx="20">
                  <c:v>9.5679999999999996</c:v>
                </c:pt>
                <c:pt idx="21">
                  <c:v>9.7799999999999994</c:v>
                </c:pt>
              </c:numCache>
            </c:numRef>
          </c:yVal>
          <c:smooth val="0"/>
        </c:ser>
        <c:ser>
          <c:idx val="0"/>
          <c:order val="1"/>
          <c:tx>
            <c:v>Messung bei 1217 mbar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1"/>
            <c:plus>
              <c:numRef>
                <c:f>'0 zu 100'!$J$74:$J$94</c:f>
                <c:numCache>
                  <c:formatCode>General</c:formatCode>
                  <c:ptCount val="21"/>
                  <c:pt idx="2">
                    <c:v>1.757151938970121E-2</c:v>
                  </c:pt>
                  <c:pt idx="3">
                    <c:v>2.5965003491627312E-2</c:v>
                  </c:pt>
                  <c:pt idx="4">
                    <c:v>4.0213023643326559E-2</c:v>
                  </c:pt>
                  <c:pt idx="5">
                    <c:v>4.8570641426084152E-2</c:v>
                  </c:pt>
                  <c:pt idx="6">
                    <c:v>6.9099074569371949E-2</c:v>
                  </c:pt>
                  <c:pt idx="7">
                    <c:v>9.2597401977330712E-2</c:v>
                  </c:pt>
                  <c:pt idx="8">
                    <c:v>0.1011932893585363</c:v>
                  </c:pt>
                  <c:pt idx="9">
                    <c:v>0.12599789990381122</c:v>
                  </c:pt>
                  <c:pt idx="10">
                    <c:v>0.15851006285380714</c:v>
                  </c:pt>
                  <c:pt idx="11">
                    <c:v>0.19171839504792909</c:v>
                  </c:pt>
                  <c:pt idx="12">
                    <c:v>0.24569078090790758</c:v>
                  </c:pt>
                  <c:pt idx="13">
                    <c:v>0.26709356408869656</c:v>
                  </c:pt>
                  <c:pt idx="14">
                    <c:v>0.3092819811623122</c:v>
                  </c:pt>
                  <c:pt idx="15">
                    <c:v>0.36526903694058643</c:v>
                  </c:pt>
                  <c:pt idx="16">
                    <c:v>0.42886371487028685</c:v>
                  </c:pt>
                  <c:pt idx="17">
                    <c:v>0.44338996083354121</c:v>
                  </c:pt>
                  <c:pt idx="18">
                    <c:v>0.49084743010299403</c:v>
                  </c:pt>
                  <c:pt idx="19">
                    <c:v>0.48406917356095902</c:v>
                  </c:pt>
                  <c:pt idx="20">
                    <c:v>0.59973564446697347</c:v>
                  </c:pt>
                </c:numCache>
              </c:numRef>
            </c:plus>
            <c:minus>
              <c:numRef>
                <c:f>'0 zu 100'!$J$74:$J$94</c:f>
                <c:numCache>
                  <c:formatCode>General</c:formatCode>
                  <c:ptCount val="21"/>
                  <c:pt idx="2">
                    <c:v>1.757151938970121E-2</c:v>
                  </c:pt>
                  <c:pt idx="3">
                    <c:v>2.5965003491627312E-2</c:v>
                  </c:pt>
                  <c:pt idx="4">
                    <c:v>4.0213023643326559E-2</c:v>
                  </c:pt>
                  <c:pt idx="5">
                    <c:v>4.8570641426084152E-2</c:v>
                  </c:pt>
                  <c:pt idx="6">
                    <c:v>6.9099074569371949E-2</c:v>
                  </c:pt>
                  <c:pt idx="7">
                    <c:v>9.2597401977330712E-2</c:v>
                  </c:pt>
                  <c:pt idx="8">
                    <c:v>0.1011932893585363</c:v>
                  </c:pt>
                  <c:pt idx="9">
                    <c:v>0.12599789990381122</c:v>
                  </c:pt>
                  <c:pt idx="10">
                    <c:v>0.15851006285380714</c:v>
                  </c:pt>
                  <c:pt idx="11">
                    <c:v>0.19171839504792909</c:v>
                  </c:pt>
                  <c:pt idx="12">
                    <c:v>0.24569078090790758</c:v>
                  </c:pt>
                  <c:pt idx="13">
                    <c:v>0.26709356408869656</c:v>
                  </c:pt>
                  <c:pt idx="14">
                    <c:v>0.3092819811623122</c:v>
                  </c:pt>
                  <c:pt idx="15">
                    <c:v>0.36526903694058643</c:v>
                  </c:pt>
                  <c:pt idx="16">
                    <c:v>0.42886371487028685</c:v>
                  </c:pt>
                  <c:pt idx="17">
                    <c:v>0.44338996083354121</c:v>
                  </c:pt>
                  <c:pt idx="18">
                    <c:v>0.49084743010299403</c:v>
                  </c:pt>
                  <c:pt idx="19">
                    <c:v>0.48406917356095902</c:v>
                  </c:pt>
                  <c:pt idx="20">
                    <c:v>0.59973564446697347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cust"/>
            <c:noEndCap val="1"/>
            <c:plus>
              <c:numRef>
                <c:f>'0 zu 100'!$L$74:$L$94</c:f>
                <c:numCache>
                  <c:formatCode>General</c:formatCode>
                  <c:ptCount val="21"/>
                  <c:pt idx="2">
                    <c:v>4.0279803780077653E-3</c:v>
                  </c:pt>
                  <c:pt idx="3">
                    <c:v>4.8271929597411174E-3</c:v>
                  </c:pt>
                  <c:pt idx="4">
                    <c:v>5.6264055414744704E-3</c:v>
                  </c:pt>
                  <c:pt idx="5">
                    <c:v>6.4256181232078208E-3</c:v>
                  </c:pt>
                  <c:pt idx="6">
                    <c:v>7.2248307049411729E-3</c:v>
                  </c:pt>
                  <c:pt idx="7">
                    <c:v>8.0240432866745242E-3</c:v>
                  </c:pt>
                  <c:pt idx="8">
                    <c:v>8.8232558684078772E-3</c:v>
                  </c:pt>
                  <c:pt idx="9">
                    <c:v>9.6224684501412302E-3</c:v>
                  </c:pt>
                  <c:pt idx="10">
                    <c:v>1.0421681031874581E-2</c:v>
                  </c:pt>
                  <c:pt idx="11">
                    <c:v>1.1220893613607933E-2</c:v>
                  </c:pt>
                  <c:pt idx="12">
                    <c:v>1.2020106195341284E-2</c:v>
                  </c:pt>
                  <c:pt idx="13">
                    <c:v>1.2819318777074633E-2</c:v>
                  </c:pt>
                  <c:pt idx="14">
                    <c:v>1.3618531358807986E-2</c:v>
                  </c:pt>
                  <c:pt idx="15">
                    <c:v>1.4417743940541338E-2</c:v>
                  </c:pt>
                  <c:pt idx="16">
                    <c:v>1.5216956522274692E-2</c:v>
                  </c:pt>
                  <c:pt idx="17">
                    <c:v>1.6016169104008042E-2</c:v>
                  </c:pt>
                  <c:pt idx="18">
                    <c:v>1.6815381685741395E-2</c:v>
                  </c:pt>
                  <c:pt idx="19">
                    <c:v>1.7614594267474748E-2</c:v>
                  </c:pt>
                  <c:pt idx="20">
                    <c:v>1.8413806849208098E-2</c:v>
                  </c:pt>
                </c:numCache>
              </c:numRef>
            </c:plus>
            <c:minus>
              <c:numRef>
                <c:f>'0 zu 100'!$L$74:$L$94</c:f>
                <c:numCache>
                  <c:formatCode>General</c:formatCode>
                  <c:ptCount val="21"/>
                  <c:pt idx="2">
                    <c:v>4.0279803780077653E-3</c:v>
                  </c:pt>
                  <c:pt idx="3">
                    <c:v>4.8271929597411174E-3</c:v>
                  </c:pt>
                  <c:pt idx="4">
                    <c:v>5.6264055414744704E-3</c:v>
                  </c:pt>
                  <c:pt idx="5">
                    <c:v>6.4256181232078208E-3</c:v>
                  </c:pt>
                  <c:pt idx="6">
                    <c:v>7.2248307049411729E-3</c:v>
                  </c:pt>
                  <c:pt idx="7">
                    <c:v>8.0240432866745242E-3</c:v>
                  </c:pt>
                  <c:pt idx="8">
                    <c:v>8.8232558684078772E-3</c:v>
                  </c:pt>
                  <c:pt idx="9">
                    <c:v>9.6224684501412302E-3</c:v>
                  </c:pt>
                  <c:pt idx="10">
                    <c:v>1.0421681031874581E-2</c:v>
                  </c:pt>
                  <c:pt idx="11">
                    <c:v>1.1220893613607933E-2</c:v>
                  </c:pt>
                  <c:pt idx="12">
                    <c:v>1.2020106195341284E-2</c:v>
                  </c:pt>
                  <c:pt idx="13">
                    <c:v>1.2819318777074633E-2</c:v>
                  </c:pt>
                  <c:pt idx="14">
                    <c:v>1.3618531358807986E-2</c:v>
                  </c:pt>
                  <c:pt idx="15">
                    <c:v>1.4417743940541338E-2</c:v>
                  </c:pt>
                  <c:pt idx="16">
                    <c:v>1.5216956522274692E-2</c:v>
                  </c:pt>
                  <c:pt idx="17">
                    <c:v>1.6016169104008042E-2</c:v>
                  </c:pt>
                  <c:pt idx="18">
                    <c:v>1.6815381685741395E-2</c:v>
                  </c:pt>
                  <c:pt idx="19">
                    <c:v>1.7614594267474748E-2</c:v>
                  </c:pt>
                  <c:pt idx="20">
                    <c:v>1.8413806849208098E-2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errBars>
          <c:xVal>
            <c:numRef>
              <c:f>'0 zu 100'!$K$74:$K$94</c:f>
              <c:numCache>
                <c:formatCode>0.0000</c:formatCode>
                <c:ptCount val="21"/>
                <c:pt idx="2">
                  <c:v>4.8910278984231323E-2</c:v>
                </c:pt>
                <c:pt idx="3">
                  <c:v>6.5213705312308426E-2</c:v>
                </c:pt>
                <c:pt idx="4">
                  <c:v>8.1517131640385543E-2</c:v>
                </c:pt>
                <c:pt idx="5">
                  <c:v>9.7820557968462646E-2</c:v>
                </c:pt>
                <c:pt idx="6">
                  <c:v>0.11412398429653975</c:v>
                </c:pt>
                <c:pt idx="7">
                  <c:v>0.13042741062461685</c:v>
                </c:pt>
                <c:pt idx="8">
                  <c:v>0.14673083695269398</c:v>
                </c:pt>
                <c:pt idx="9">
                  <c:v>0.16303426328077109</c:v>
                </c:pt>
                <c:pt idx="10">
                  <c:v>0.17933768960884819</c:v>
                </c:pt>
                <c:pt idx="11">
                  <c:v>0.19564111593692529</c:v>
                </c:pt>
                <c:pt idx="12">
                  <c:v>0.21194454226500239</c:v>
                </c:pt>
                <c:pt idx="13">
                  <c:v>0.2282479685930795</c:v>
                </c:pt>
                <c:pt idx="14">
                  <c:v>0.2445513949211566</c:v>
                </c:pt>
                <c:pt idx="15">
                  <c:v>0.2608548212492337</c:v>
                </c:pt>
                <c:pt idx="16">
                  <c:v>0.27715824757731083</c:v>
                </c:pt>
                <c:pt idx="17">
                  <c:v>0.29346167390538797</c:v>
                </c:pt>
                <c:pt idx="18">
                  <c:v>0.30976510023346504</c:v>
                </c:pt>
                <c:pt idx="19">
                  <c:v>0.32606852656154217</c:v>
                </c:pt>
                <c:pt idx="20">
                  <c:v>0.3423719528896193</c:v>
                </c:pt>
              </c:numCache>
            </c:numRef>
          </c:xVal>
          <c:yVal>
            <c:numRef>
              <c:f>'0 zu 100'!$G$74:$G$94</c:f>
              <c:numCache>
                <c:formatCode>0.00</c:formatCode>
                <c:ptCount val="21"/>
                <c:pt idx="2">
                  <c:v>0.65734265734265729</c:v>
                </c:pt>
                <c:pt idx="3">
                  <c:v>0.93305804812197257</c:v>
                </c:pt>
                <c:pt idx="4">
                  <c:v>1.2450990780968529</c:v>
                </c:pt>
                <c:pt idx="5">
                  <c:v>1.5366507552474988</c:v>
                </c:pt>
                <c:pt idx="6">
                  <c:v>1.8615335868187579</c:v>
                </c:pt>
                <c:pt idx="7">
                  <c:v>2.2346899961962725</c:v>
                </c:pt>
                <c:pt idx="8">
                  <c:v>2.5773195876288657</c:v>
                </c:pt>
                <c:pt idx="9">
                  <c:v>2.9485570890840656</c:v>
                </c:pt>
                <c:pt idx="10">
                  <c:v>3.2848755940732457</c:v>
                </c:pt>
                <c:pt idx="11">
                  <c:v>3.6856963613550815</c:v>
                </c:pt>
                <c:pt idx="12">
                  <c:v>4.0468400206647148</c:v>
                </c:pt>
                <c:pt idx="13">
                  <c:v>4.3720930232558137</c:v>
                </c:pt>
                <c:pt idx="14">
                  <c:v>4.722668810289389</c:v>
                </c:pt>
                <c:pt idx="15">
                  <c:v>5.0998263888888893</c:v>
                </c:pt>
                <c:pt idx="16">
                  <c:v>5.2868391451068613</c:v>
                </c:pt>
                <c:pt idx="17">
                  <c:v>5.7205452775073029</c:v>
                </c:pt>
                <c:pt idx="18">
                  <c:v>5.9373420919656388</c:v>
                </c:pt>
                <c:pt idx="19">
                  <c:v>6.1793321062319224</c:v>
                </c:pt>
                <c:pt idx="20">
                  <c:v>6.4313081554460867</c:v>
                </c:pt>
              </c:numCache>
            </c:numRef>
          </c:yVal>
          <c:smooth val="0"/>
        </c:ser>
        <c:ser>
          <c:idx val="2"/>
          <c:order val="2"/>
          <c:tx>
            <c:v>Messung bei 1024mbar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1"/>
            <c:plus>
              <c:numRef>
                <c:f>'0 zu 100'!$J$47:$J$67</c:f>
                <c:numCache>
                  <c:formatCode>General</c:formatCode>
                  <c:ptCount val="21"/>
                  <c:pt idx="1">
                    <c:v>1.3190310602935108E-2</c:v>
                  </c:pt>
                  <c:pt idx="2">
                    <c:v>1.9885606214133853E-2</c:v>
                  </c:pt>
                  <c:pt idx="3">
                    <c:v>3.0052126292834259E-2</c:v>
                  </c:pt>
                  <c:pt idx="4">
                    <c:v>4.5825357350877179E-2</c:v>
                  </c:pt>
                  <c:pt idx="5">
                    <c:v>5.5526498521588918E-2</c:v>
                  </c:pt>
                  <c:pt idx="6">
                    <c:v>7.3559945860676962E-2</c:v>
                  </c:pt>
                  <c:pt idx="7">
                    <c:v>9.6754958931677071E-2</c:v>
                  </c:pt>
                  <c:pt idx="8">
                    <c:v>0.10744827913881452</c:v>
                  </c:pt>
                  <c:pt idx="9">
                    <c:v>0.13783636935571505</c:v>
                  </c:pt>
                  <c:pt idx="10">
                    <c:v>0.17817898521832543</c:v>
                  </c:pt>
                  <c:pt idx="11">
                    <c:v>0.2863487608970729</c:v>
                  </c:pt>
                  <c:pt idx="12">
                    <c:v>0.23782898274170228</c:v>
                  </c:pt>
                  <c:pt idx="13">
                    <c:v>0.27451883487299644</c:v>
                  </c:pt>
                  <c:pt idx="14">
                    <c:v>0.3178520896862278</c:v>
                  </c:pt>
                  <c:pt idx="15">
                    <c:v>0.32409770892895806</c:v>
                  </c:pt>
                  <c:pt idx="16">
                    <c:v>0.43049960887727612</c:v>
                  </c:pt>
                  <c:pt idx="17">
                    <c:v>0.48024962050936071</c:v>
                  </c:pt>
                  <c:pt idx="18">
                    <c:v>0.52014145641349585</c:v>
                  </c:pt>
                  <c:pt idx="19">
                    <c:v>0.47455344323245063</c:v>
                  </c:pt>
                  <c:pt idx="20">
                    <c:v>0.54825151673386774</c:v>
                  </c:pt>
                </c:numCache>
              </c:numRef>
            </c:plus>
            <c:minus>
              <c:numRef>
                <c:f>'0 zu 100'!$J$47:$J$67</c:f>
                <c:numCache>
                  <c:formatCode>General</c:formatCode>
                  <c:ptCount val="21"/>
                  <c:pt idx="1">
                    <c:v>1.3190310602935108E-2</c:v>
                  </c:pt>
                  <c:pt idx="2">
                    <c:v>1.9885606214133853E-2</c:v>
                  </c:pt>
                  <c:pt idx="3">
                    <c:v>3.0052126292834259E-2</c:v>
                  </c:pt>
                  <c:pt idx="4">
                    <c:v>4.5825357350877179E-2</c:v>
                  </c:pt>
                  <c:pt idx="5">
                    <c:v>5.5526498521588918E-2</c:v>
                  </c:pt>
                  <c:pt idx="6">
                    <c:v>7.3559945860676962E-2</c:v>
                  </c:pt>
                  <c:pt idx="7">
                    <c:v>9.6754958931677071E-2</c:v>
                  </c:pt>
                  <c:pt idx="8">
                    <c:v>0.10744827913881452</c:v>
                  </c:pt>
                  <c:pt idx="9">
                    <c:v>0.13783636935571505</c:v>
                  </c:pt>
                  <c:pt idx="10">
                    <c:v>0.17817898521832543</c:v>
                  </c:pt>
                  <c:pt idx="11">
                    <c:v>0.2863487608970729</c:v>
                  </c:pt>
                  <c:pt idx="12">
                    <c:v>0.23782898274170228</c:v>
                  </c:pt>
                  <c:pt idx="13">
                    <c:v>0.27451883487299644</c:v>
                  </c:pt>
                  <c:pt idx="14">
                    <c:v>0.3178520896862278</c:v>
                  </c:pt>
                  <c:pt idx="15">
                    <c:v>0.32409770892895806</c:v>
                  </c:pt>
                  <c:pt idx="16">
                    <c:v>0.43049960887727612</c:v>
                  </c:pt>
                  <c:pt idx="17">
                    <c:v>0.48024962050936071</c:v>
                  </c:pt>
                  <c:pt idx="18">
                    <c:v>0.52014145641349585</c:v>
                  </c:pt>
                  <c:pt idx="19">
                    <c:v>0.47455344323245063</c:v>
                  </c:pt>
                  <c:pt idx="20">
                    <c:v>0.54825151673386774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bg1">
                    <a:lumMod val="6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cust"/>
            <c:noEndCap val="1"/>
            <c:plus>
              <c:numRef>
                <c:f>'0 zu 100'!$L$47:$L$67</c:f>
                <c:numCache>
                  <c:formatCode>General</c:formatCode>
                  <c:ptCount val="21"/>
                  <c:pt idx="1">
                    <c:v>4.1373943195261321E-3</c:v>
                  </c:pt>
                  <c:pt idx="2">
                    <c:v>5.237279475320945E-3</c:v>
                  </c:pt>
                  <c:pt idx="3">
                    <c:v>6.3371646311157562E-3</c:v>
                  </c:pt>
                  <c:pt idx="4">
                    <c:v>7.43704978691057E-3</c:v>
                  </c:pt>
                  <c:pt idx="5">
                    <c:v>8.536934942705382E-3</c:v>
                  </c:pt>
                  <c:pt idx="6">
                    <c:v>9.6368200985001932E-3</c:v>
                  </c:pt>
                  <c:pt idx="7">
                    <c:v>1.0736705254295006E-2</c:v>
                  </c:pt>
                  <c:pt idx="8">
                    <c:v>1.1836590410089819E-2</c:v>
                  </c:pt>
                  <c:pt idx="9">
                    <c:v>1.2936475565884632E-2</c:v>
                  </c:pt>
                  <c:pt idx="10">
                    <c:v>1.4036360721679443E-2</c:v>
                  </c:pt>
                  <c:pt idx="11">
                    <c:v>1.5136245877474253E-2</c:v>
                  </c:pt>
                  <c:pt idx="12">
                    <c:v>1.6236131033269065E-2</c:v>
                  </c:pt>
                  <c:pt idx="13">
                    <c:v>1.7336016189063882E-2</c:v>
                  </c:pt>
                  <c:pt idx="14">
                    <c:v>1.8435901344858695E-2</c:v>
                  </c:pt>
                  <c:pt idx="15">
                    <c:v>1.9535786500653504E-2</c:v>
                  </c:pt>
                  <c:pt idx="16">
                    <c:v>2.0635671656448317E-2</c:v>
                  </c:pt>
                  <c:pt idx="17">
                    <c:v>2.173555681224313E-2</c:v>
                  </c:pt>
                  <c:pt idx="18">
                    <c:v>2.2835441968037939E-2</c:v>
                  </c:pt>
                  <c:pt idx="19">
                    <c:v>2.3935327123832752E-2</c:v>
                  </c:pt>
                  <c:pt idx="20">
                    <c:v>2.5035212279627569E-2</c:v>
                  </c:pt>
                </c:numCache>
              </c:numRef>
            </c:plus>
            <c:minus>
              <c:numRef>
                <c:f>'0 zu 100'!$L$47:$L$67</c:f>
                <c:numCache>
                  <c:formatCode>General</c:formatCode>
                  <c:ptCount val="21"/>
                  <c:pt idx="1">
                    <c:v>4.1373943195261321E-3</c:v>
                  </c:pt>
                  <c:pt idx="2">
                    <c:v>5.237279475320945E-3</c:v>
                  </c:pt>
                  <c:pt idx="3">
                    <c:v>6.3371646311157562E-3</c:v>
                  </c:pt>
                  <c:pt idx="4">
                    <c:v>7.43704978691057E-3</c:v>
                  </c:pt>
                  <c:pt idx="5">
                    <c:v>8.536934942705382E-3</c:v>
                  </c:pt>
                  <c:pt idx="6">
                    <c:v>9.6368200985001932E-3</c:v>
                  </c:pt>
                  <c:pt idx="7">
                    <c:v>1.0736705254295006E-2</c:v>
                  </c:pt>
                  <c:pt idx="8">
                    <c:v>1.1836590410089819E-2</c:v>
                  </c:pt>
                  <c:pt idx="9">
                    <c:v>1.2936475565884632E-2</c:v>
                  </c:pt>
                  <c:pt idx="10">
                    <c:v>1.4036360721679443E-2</c:v>
                  </c:pt>
                  <c:pt idx="11">
                    <c:v>1.5136245877474253E-2</c:v>
                  </c:pt>
                  <c:pt idx="12">
                    <c:v>1.6236131033269065E-2</c:v>
                  </c:pt>
                  <c:pt idx="13">
                    <c:v>1.7336016189063882E-2</c:v>
                  </c:pt>
                  <c:pt idx="14">
                    <c:v>1.8435901344858695E-2</c:v>
                  </c:pt>
                  <c:pt idx="15">
                    <c:v>1.9535786500653504E-2</c:v>
                  </c:pt>
                  <c:pt idx="16">
                    <c:v>2.0635671656448317E-2</c:v>
                  </c:pt>
                  <c:pt idx="17">
                    <c:v>2.173555681224313E-2</c:v>
                  </c:pt>
                  <c:pt idx="18">
                    <c:v>2.2835441968037939E-2</c:v>
                  </c:pt>
                  <c:pt idx="19">
                    <c:v>2.3935327123832752E-2</c:v>
                  </c:pt>
                  <c:pt idx="20">
                    <c:v>2.5035212279627569E-2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bg1">
                    <a:lumMod val="65000"/>
                  </a:schemeClr>
                </a:solidFill>
                <a:round/>
              </a:ln>
              <a:effectLst/>
            </c:spPr>
          </c:errBars>
          <c:xVal>
            <c:numRef>
              <c:f>'0 zu 100'!$K$47:$K$67</c:f>
              <c:numCache>
                <c:formatCode>0.0000</c:formatCode>
                <c:ptCount val="21"/>
                <c:pt idx="1">
                  <c:v>3.875248015873016E-2</c:v>
                </c:pt>
                <c:pt idx="2">
                  <c:v>5.812872023809524E-2</c:v>
                </c:pt>
                <c:pt idx="3">
                  <c:v>7.750496031746032E-2</c:v>
                </c:pt>
                <c:pt idx="4">
                  <c:v>9.6881200396825407E-2</c:v>
                </c:pt>
                <c:pt idx="5">
                  <c:v>0.11625744047619048</c:v>
                </c:pt>
                <c:pt idx="6">
                  <c:v>0.13563368055555555</c:v>
                </c:pt>
                <c:pt idx="7">
                  <c:v>0.15500992063492064</c:v>
                </c:pt>
                <c:pt idx="8">
                  <c:v>0.17438616071428573</c:v>
                </c:pt>
                <c:pt idx="9">
                  <c:v>0.19376240079365081</c:v>
                </c:pt>
                <c:pt idx="10">
                  <c:v>0.2131386408730159</c:v>
                </c:pt>
                <c:pt idx="11">
                  <c:v>0.23251488095238096</c:v>
                </c:pt>
                <c:pt idx="12">
                  <c:v>0.25189112103174605</c:v>
                </c:pt>
                <c:pt idx="13">
                  <c:v>0.2712673611111111</c:v>
                </c:pt>
                <c:pt idx="14">
                  <c:v>0.29064360119047622</c:v>
                </c:pt>
                <c:pt idx="15">
                  <c:v>0.31001984126984128</c:v>
                </c:pt>
                <c:pt idx="16">
                  <c:v>0.32939608134920639</c:v>
                </c:pt>
                <c:pt idx="17">
                  <c:v>0.34877232142857145</c:v>
                </c:pt>
                <c:pt idx="18">
                  <c:v>0.36814856150793651</c:v>
                </c:pt>
                <c:pt idx="19">
                  <c:v>0.38752480158730163</c:v>
                </c:pt>
                <c:pt idx="20">
                  <c:v>0.40690104166666674</c:v>
                </c:pt>
              </c:numCache>
            </c:numRef>
          </c:xVal>
          <c:yVal>
            <c:numRef>
              <c:f>'0 zu 100'!$G$47:$G$67</c:f>
              <c:numCache>
                <c:formatCode>0.00</c:formatCode>
                <c:ptCount val="21"/>
                <c:pt idx="1">
                  <c:v>0.52631578947368418</c:v>
                </c:pt>
                <c:pt idx="2">
                  <c:v>0.79921099170180931</c:v>
                </c:pt>
                <c:pt idx="3">
                  <c:v>1.1432185250048648</c:v>
                </c:pt>
                <c:pt idx="4">
                  <c:v>1.5254787406686141</c:v>
                </c:pt>
                <c:pt idx="5">
                  <c:v>1.9267032876936954</c:v>
                </c:pt>
                <c:pt idx="6">
                  <c:v>2.3457776003194248</c:v>
                </c:pt>
                <c:pt idx="7">
                  <c:v>2.7424436923795072</c:v>
                </c:pt>
                <c:pt idx="8">
                  <c:v>3.1658359153980871</c:v>
                </c:pt>
                <c:pt idx="9">
                  <c:v>3.5905271199388848</c:v>
                </c:pt>
                <c:pt idx="10">
                  <c:v>4.0274207369323047</c:v>
                </c:pt>
                <c:pt idx="11">
                  <c:v>4.414803682134135</c:v>
                </c:pt>
                <c:pt idx="12">
                  <c:v>4.7312260922085771</c:v>
                </c:pt>
                <c:pt idx="13">
                  <c:v>5.0494198538891277</c:v>
                </c:pt>
                <c:pt idx="14">
                  <c:v>5.4072710538426136</c:v>
                </c:pt>
                <c:pt idx="15">
                  <c:v>5.6368433677140803</c:v>
                </c:pt>
                <c:pt idx="16">
                  <c:v>5.8985943775100402</c:v>
                </c:pt>
                <c:pt idx="17">
                  <c:v>6.1038961038961039</c:v>
                </c:pt>
                <c:pt idx="18">
                  <c:v>6.3308189655172411</c:v>
                </c:pt>
                <c:pt idx="19">
                  <c:v>6.5441381230854914</c:v>
                </c:pt>
                <c:pt idx="20">
                  <c:v>6.8155452436194892</c:v>
                </c:pt>
              </c:numCache>
            </c:numRef>
          </c:yVal>
          <c:smooth val="0"/>
        </c:ser>
        <c:ser>
          <c:idx val="3"/>
          <c:order val="3"/>
          <c:tx>
            <c:v>Messung bei 703mbar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1"/>
            <c:plus>
              <c:numRef>
                <c:f>'0 zu 100'!$J$100:$J$120</c:f>
                <c:numCache>
                  <c:formatCode>General</c:formatCode>
                  <c:ptCount val="21"/>
                  <c:pt idx="1">
                    <c:v>1.9831747354015314E-2</c:v>
                  </c:pt>
                  <c:pt idx="2">
                    <c:v>3.283844676680428E-2</c:v>
                  </c:pt>
                  <c:pt idx="3">
                    <c:v>5.1696563673748495E-2</c:v>
                  </c:pt>
                  <c:pt idx="4">
                    <c:v>7.4603453948626913E-2</c:v>
                  </c:pt>
                  <c:pt idx="5">
                    <c:v>0.10686105088970582</c:v>
                  </c:pt>
                  <c:pt idx="6">
                    <c:v>0.14397814814302975</c:v>
                  </c:pt>
                  <c:pt idx="7">
                    <c:v>0.17667796175266576</c:v>
                  </c:pt>
                  <c:pt idx="8">
                    <c:v>0.2223868744426046</c:v>
                  </c:pt>
                  <c:pt idx="9">
                    <c:v>0.25643317915974617</c:v>
                  </c:pt>
                  <c:pt idx="10">
                    <c:v>0.30657585633984447</c:v>
                  </c:pt>
                  <c:pt idx="11">
                    <c:v>0.41017052102117052</c:v>
                  </c:pt>
                  <c:pt idx="12">
                    <c:v>0.41989839756690361</c:v>
                  </c:pt>
                  <c:pt idx="13">
                    <c:v>0.48344999339617284</c:v>
                  </c:pt>
                  <c:pt idx="14">
                    <c:v>0.57155866687207368</c:v>
                  </c:pt>
                  <c:pt idx="15">
                    <c:v>0.59868124472093986</c:v>
                  </c:pt>
                  <c:pt idx="16">
                    <c:v>0.72004170072748819</c:v>
                  </c:pt>
                  <c:pt idx="17">
                    <c:v>0.80648565739574618</c:v>
                  </c:pt>
                  <c:pt idx="18">
                    <c:v>0.81268925373426137</c:v>
                  </c:pt>
                </c:numCache>
              </c:numRef>
            </c:plus>
            <c:minus>
              <c:numRef>
                <c:f>'0 zu 100'!$J$100:$J$120</c:f>
                <c:numCache>
                  <c:formatCode>General</c:formatCode>
                  <c:ptCount val="21"/>
                  <c:pt idx="1">
                    <c:v>1.9831747354015314E-2</c:v>
                  </c:pt>
                  <c:pt idx="2">
                    <c:v>3.283844676680428E-2</c:v>
                  </c:pt>
                  <c:pt idx="3">
                    <c:v>5.1696563673748495E-2</c:v>
                  </c:pt>
                  <c:pt idx="4">
                    <c:v>7.4603453948626913E-2</c:v>
                  </c:pt>
                  <c:pt idx="5">
                    <c:v>0.10686105088970582</c:v>
                  </c:pt>
                  <c:pt idx="6">
                    <c:v>0.14397814814302975</c:v>
                  </c:pt>
                  <c:pt idx="7">
                    <c:v>0.17667796175266576</c:v>
                  </c:pt>
                  <c:pt idx="8">
                    <c:v>0.2223868744426046</c:v>
                  </c:pt>
                  <c:pt idx="9">
                    <c:v>0.25643317915974617</c:v>
                  </c:pt>
                  <c:pt idx="10">
                    <c:v>0.30657585633984447</c:v>
                  </c:pt>
                  <c:pt idx="11">
                    <c:v>0.41017052102117052</c:v>
                  </c:pt>
                  <c:pt idx="12">
                    <c:v>0.41989839756690361</c:v>
                  </c:pt>
                  <c:pt idx="13">
                    <c:v>0.48344999339617284</c:v>
                  </c:pt>
                  <c:pt idx="14">
                    <c:v>0.57155866687207368</c:v>
                  </c:pt>
                  <c:pt idx="15">
                    <c:v>0.59868124472093986</c:v>
                  </c:pt>
                  <c:pt idx="16">
                    <c:v>0.72004170072748819</c:v>
                  </c:pt>
                  <c:pt idx="17">
                    <c:v>0.80648565739574618</c:v>
                  </c:pt>
                  <c:pt idx="18">
                    <c:v>0.81268925373426137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accent4"/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cust"/>
            <c:noEndCap val="1"/>
            <c:plus>
              <c:numRef>
                <c:f>'0 zu 100'!$L$100:$L$120</c:f>
                <c:numCache>
                  <c:formatCode>General</c:formatCode>
                  <c:ptCount val="21"/>
                  <c:pt idx="1">
                    <c:v>7.2851195144838224E-3</c:v>
                  </c:pt>
                  <c:pt idx="2">
                    <c:v>9.5164936500137971E-3</c:v>
                  </c:pt>
                  <c:pt idx="3">
                    <c:v>1.1747867785543769E-2</c:v>
                  </c:pt>
                  <c:pt idx="4">
                    <c:v>1.3979241921073745E-2</c:v>
                  </c:pt>
                  <c:pt idx="5">
                    <c:v>1.6210616056603715E-2</c:v>
                  </c:pt>
                  <c:pt idx="6">
                    <c:v>1.8441990192133689E-2</c:v>
                  </c:pt>
                  <c:pt idx="7">
                    <c:v>2.0673364327663663E-2</c:v>
                  </c:pt>
                  <c:pt idx="8">
                    <c:v>2.2904738463193641E-2</c:v>
                  </c:pt>
                  <c:pt idx="9">
                    <c:v>2.5136112598723611E-2</c:v>
                  </c:pt>
                  <c:pt idx="10">
                    <c:v>2.7367486734253585E-2</c:v>
                  </c:pt>
                  <c:pt idx="11">
                    <c:v>2.9598860869783555E-2</c:v>
                  </c:pt>
                  <c:pt idx="12">
                    <c:v>3.1830235005313533E-2</c:v>
                  </c:pt>
                  <c:pt idx="13">
                    <c:v>3.4061609140843503E-2</c:v>
                  </c:pt>
                  <c:pt idx="14">
                    <c:v>3.6292983276373481E-2</c:v>
                  </c:pt>
                  <c:pt idx="15">
                    <c:v>3.8524357411903451E-2</c:v>
                  </c:pt>
                  <c:pt idx="16">
                    <c:v>4.0755731547433428E-2</c:v>
                  </c:pt>
                  <c:pt idx="17">
                    <c:v>4.2987105682963399E-2</c:v>
                  </c:pt>
                  <c:pt idx="18">
                    <c:v>4.5218479818493369E-2</c:v>
                  </c:pt>
                </c:numCache>
              </c:numRef>
            </c:plus>
            <c:minus>
              <c:numRef>
                <c:f>'0 zu 100'!$L$100:$L$120</c:f>
                <c:numCache>
                  <c:formatCode>General</c:formatCode>
                  <c:ptCount val="21"/>
                  <c:pt idx="1">
                    <c:v>7.2851195144838224E-3</c:v>
                  </c:pt>
                  <c:pt idx="2">
                    <c:v>9.5164936500137971E-3</c:v>
                  </c:pt>
                  <c:pt idx="3">
                    <c:v>1.1747867785543769E-2</c:v>
                  </c:pt>
                  <c:pt idx="4">
                    <c:v>1.3979241921073745E-2</c:v>
                  </c:pt>
                  <c:pt idx="5">
                    <c:v>1.6210616056603715E-2</c:v>
                  </c:pt>
                  <c:pt idx="6">
                    <c:v>1.8441990192133689E-2</c:v>
                  </c:pt>
                  <c:pt idx="7">
                    <c:v>2.0673364327663663E-2</c:v>
                  </c:pt>
                  <c:pt idx="8">
                    <c:v>2.2904738463193641E-2</c:v>
                  </c:pt>
                  <c:pt idx="9">
                    <c:v>2.5136112598723611E-2</c:v>
                  </c:pt>
                  <c:pt idx="10">
                    <c:v>2.7367486734253585E-2</c:v>
                  </c:pt>
                  <c:pt idx="11">
                    <c:v>2.9598860869783555E-2</c:v>
                  </c:pt>
                  <c:pt idx="12">
                    <c:v>3.1830235005313533E-2</c:v>
                  </c:pt>
                  <c:pt idx="13">
                    <c:v>3.4061609140843503E-2</c:v>
                  </c:pt>
                  <c:pt idx="14">
                    <c:v>3.6292983276373481E-2</c:v>
                  </c:pt>
                  <c:pt idx="15">
                    <c:v>3.8524357411903451E-2</c:v>
                  </c:pt>
                  <c:pt idx="16">
                    <c:v>4.0755731547433428E-2</c:v>
                  </c:pt>
                  <c:pt idx="17">
                    <c:v>4.2987105682963399E-2</c:v>
                  </c:pt>
                  <c:pt idx="18">
                    <c:v>4.5218479818493369E-2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accent4"/>
                </a:solidFill>
                <a:round/>
              </a:ln>
              <a:effectLst>
                <a:softEdge rad="0"/>
              </a:effectLst>
            </c:spPr>
          </c:errBars>
          <c:xVal>
            <c:numRef>
              <c:f>'0 zu 100'!$K$100:$K$120</c:f>
              <c:numCache>
                <c:formatCode>0.0000</c:formatCode>
                <c:ptCount val="21"/>
                <c:pt idx="1">
                  <c:v>5.6447424868477501E-2</c:v>
                </c:pt>
                <c:pt idx="2">
                  <c:v>8.4671137302716248E-2</c:v>
                </c:pt>
                <c:pt idx="3">
                  <c:v>0.112894849736955</c:v>
                </c:pt>
                <c:pt idx="4">
                  <c:v>0.14111856217119378</c:v>
                </c:pt>
                <c:pt idx="5">
                  <c:v>0.1693422746054325</c:v>
                </c:pt>
                <c:pt idx="6">
                  <c:v>0.19756598703967124</c:v>
                </c:pt>
                <c:pt idx="7">
                  <c:v>0.22578969947391</c:v>
                </c:pt>
                <c:pt idx="8">
                  <c:v>0.25401341190814875</c:v>
                </c:pt>
                <c:pt idx="9">
                  <c:v>0.28223712434238757</c:v>
                </c:pt>
                <c:pt idx="10">
                  <c:v>0.31046083677662628</c:v>
                </c:pt>
                <c:pt idx="11">
                  <c:v>0.33868454921086499</c:v>
                </c:pt>
                <c:pt idx="12">
                  <c:v>0.36690826164510376</c:v>
                </c:pt>
                <c:pt idx="13">
                  <c:v>0.39513197407934247</c:v>
                </c:pt>
                <c:pt idx="14">
                  <c:v>0.4233556865135813</c:v>
                </c:pt>
                <c:pt idx="15">
                  <c:v>0.45157939894782001</c:v>
                </c:pt>
                <c:pt idx="16">
                  <c:v>0.47980311138205883</c:v>
                </c:pt>
                <c:pt idx="17">
                  <c:v>0.50802682381629749</c:v>
                </c:pt>
                <c:pt idx="18">
                  <c:v>0.53625053625053631</c:v>
                </c:pt>
              </c:numCache>
            </c:numRef>
          </c:xVal>
          <c:yVal>
            <c:numRef>
              <c:f>'0 zu 100'!$G$100:$G$120</c:f>
              <c:numCache>
                <c:formatCode>0.00</c:formatCode>
                <c:ptCount val="21"/>
                <c:pt idx="1">
                  <c:v>0.75604027925232442</c:v>
                </c:pt>
                <c:pt idx="2">
                  <c:v>1.276272198989844</c:v>
                </c:pt>
                <c:pt idx="3">
                  <c:v>1.8083878414774914</c:v>
                </c:pt>
                <c:pt idx="4">
                  <c:v>2.4499582985821515</c:v>
                </c:pt>
                <c:pt idx="5">
                  <c:v>3.0420711974110035</c:v>
                </c:pt>
                <c:pt idx="6">
                  <c:v>3.6400247831474597</c:v>
                </c:pt>
                <c:pt idx="7">
                  <c:v>4.1919372101320018</c:v>
                </c:pt>
                <c:pt idx="8">
                  <c:v>4.6645494243747514</c:v>
                </c:pt>
                <c:pt idx="9">
                  <c:v>5.1231741879223893</c:v>
                </c:pt>
                <c:pt idx="10">
                  <c:v>5.4613060655356724</c:v>
                </c:pt>
                <c:pt idx="11">
                  <c:v>5.8039021980735983</c:v>
                </c:pt>
                <c:pt idx="12">
                  <c:v>6.1582809224318664</c:v>
                </c:pt>
                <c:pt idx="13">
                  <c:v>6.4578180818906299</c:v>
                </c:pt>
                <c:pt idx="14">
                  <c:v>6.8673290473407365</c:v>
                </c:pt>
                <c:pt idx="15">
                  <c:v>7.1690054911531425</c:v>
                </c:pt>
                <c:pt idx="16">
                  <c:v>7.5733161456654843</c:v>
                </c:pt>
                <c:pt idx="17">
                  <c:v>7.7917771883289122</c:v>
                </c:pt>
                <c:pt idx="18">
                  <c:v>7.7023926581448698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744970912"/>
        <c:axId val="-1744969824"/>
      </c:scatterChart>
      <c:valAx>
        <c:axId val="-1744970912"/>
        <c:scaling>
          <c:orientation val="minMax"/>
          <c:max val="0.60000000000000009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sz="1400"/>
                  <a:t>E/P / Vcm</a:t>
                </a:r>
                <a:r>
                  <a:rPr lang="de-DE" sz="1400" baseline="30000"/>
                  <a:t>-1</a:t>
                </a:r>
                <a:r>
                  <a:rPr lang="de-DE" sz="1400"/>
                  <a:t>hPa</a:t>
                </a:r>
                <a:r>
                  <a:rPr lang="de-DE" sz="1400" baseline="30000"/>
                  <a:t>-1</a:t>
                </a:r>
                <a:r>
                  <a:rPr lang="de-DE" sz="1400"/>
                  <a:t>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0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-1744969824"/>
        <c:crosses val="autoZero"/>
        <c:crossBetween val="midCat"/>
      </c:valAx>
      <c:valAx>
        <c:axId val="-1744969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sz="1400"/>
                  <a:t>v</a:t>
                </a:r>
                <a:r>
                  <a:rPr lang="de-DE" sz="1400" baseline="-25000"/>
                  <a:t>D </a:t>
                </a:r>
                <a:r>
                  <a:rPr lang="de-DE" sz="1400" baseline="0"/>
                  <a:t>/ </a:t>
                </a:r>
                <a:r>
                  <a:rPr lang="de-DE" sz="1800" b="0" i="0" baseline="0">
                    <a:effectLst/>
                  </a:rPr>
                  <a:t>cm µs</a:t>
                </a:r>
                <a:r>
                  <a:rPr lang="de-DE" sz="1800" b="0" i="0" baseline="30000">
                    <a:effectLst/>
                  </a:rPr>
                  <a:t>-1</a:t>
                </a:r>
                <a:r>
                  <a:rPr lang="de-DE" sz="1800" b="0" i="0" baseline="0">
                    <a:effectLst/>
                  </a:rPr>
                  <a:t> </a:t>
                </a:r>
                <a:r>
                  <a:rPr lang="de-DE" sz="1400" baseline="0"/>
                  <a:t>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-17449709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8021197538702538"/>
          <c:y val="0.75434625630227869"/>
          <c:w val="0.10428211168404251"/>
          <c:h val="0.1314837242003821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121227</xdr:colOff>
      <xdr:row>19</xdr:row>
      <xdr:rowOff>166687</xdr:rowOff>
    </xdr:from>
    <xdr:to>
      <xdr:col>31</xdr:col>
      <xdr:colOff>568902</xdr:colOff>
      <xdr:row>53</xdr:row>
      <xdr:rowOff>19051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121227</xdr:colOff>
      <xdr:row>19</xdr:row>
      <xdr:rowOff>166687</xdr:rowOff>
    </xdr:from>
    <xdr:to>
      <xdr:col>31</xdr:col>
      <xdr:colOff>568902</xdr:colOff>
      <xdr:row>54</xdr:row>
      <xdr:rowOff>19051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121227</xdr:colOff>
      <xdr:row>19</xdr:row>
      <xdr:rowOff>166687</xdr:rowOff>
    </xdr:from>
    <xdr:to>
      <xdr:col>31</xdr:col>
      <xdr:colOff>568902</xdr:colOff>
      <xdr:row>53</xdr:row>
      <xdr:rowOff>19051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121227</xdr:colOff>
      <xdr:row>19</xdr:row>
      <xdr:rowOff>166687</xdr:rowOff>
    </xdr:from>
    <xdr:to>
      <xdr:col>31</xdr:col>
      <xdr:colOff>568902</xdr:colOff>
      <xdr:row>54</xdr:row>
      <xdr:rowOff>19051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67</xdr:row>
      <xdr:rowOff>0</xdr:rowOff>
    </xdr:from>
    <xdr:to>
      <xdr:col>31</xdr:col>
      <xdr:colOff>447675</xdr:colOff>
      <xdr:row>101</xdr:row>
      <xdr:rowOff>42864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Lariss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66"/>
  <sheetViews>
    <sheetView tabSelected="1" zoomScaleNormal="100" workbookViewId="0">
      <selection activeCell="A2" sqref="A2"/>
    </sheetView>
  </sheetViews>
  <sheetFormatPr baseColWidth="10" defaultRowHeight="15" x14ac:dyDescent="0.25"/>
  <cols>
    <col min="2" max="2" width="8.42578125" customWidth="1"/>
    <col min="3" max="4" width="10" customWidth="1"/>
    <col min="5" max="5" width="9.42578125" customWidth="1"/>
    <col min="10" max="10" width="10.140625" customWidth="1"/>
    <col min="11" max="11" width="16.140625" customWidth="1"/>
    <col min="12" max="12" width="17.28515625" customWidth="1"/>
  </cols>
  <sheetData>
    <row r="3" spans="2:15" x14ac:dyDescent="0.25">
      <c r="B3" s="9" t="s">
        <v>0</v>
      </c>
      <c r="D3" t="s">
        <v>1</v>
      </c>
      <c r="E3">
        <v>0.89500000000000002</v>
      </c>
      <c r="F3" t="s">
        <v>2</v>
      </c>
      <c r="H3" t="s">
        <v>35</v>
      </c>
      <c r="J3">
        <v>50.4</v>
      </c>
      <c r="K3" t="s">
        <v>5</v>
      </c>
    </row>
    <row r="4" spans="2:15" x14ac:dyDescent="0.25">
      <c r="D4" t="s">
        <v>3</v>
      </c>
      <c r="E4">
        <f>1.015-E3</f>
        <v>0.11999999999999988</v>
      </c>
      <c r="F4" t="s">
        <v>2</v>
      </c>
      <c r="H4" t="s">
        <v>29</v>
      </c>
      <c r="J4">
        <v>0.4</v>
      </c>
      <c r="K4" t="s">
        <v>5</v>
      </c>
    </row>
    <row r="5" spans="2:15" x14ac:dyDescent="0.25">
      <c r="D5" t="s">
        <v>33</v>
      </c>
      <c r="E5">
        <f>E3+E4</f>
        <v>1.0149999999999999</v>
      </c>
      <c r="F5" t="s">
        <v>2</v>
      </c>
      <c r="H5" t="s">
        <v>32</v>
      </c>
      <c r="J5">
        <v>0.1</v>
      </c>
      <c r="K5" t="s">
        <v>11</v>
      </c>
    </row>
    <row r="6" spans="2:15" x14ac:dyDescent="0.25">
      <c r="D6" t="s">
        <v>34</v>
      </c>
      <c r="E6">
        <v>0.05</v>
      </c>
      <c r="F6" t="s">
        <v>2</v>
      </c>
      <c r="H6" t="s">
        <v>30</v>
      </c>
      <c r="J6">
        <v>1</v>
      </c>
      <c r="K6" t="s">
        <v>5</v>
      </c>
    </row>
    <row r="10" spans="2:15" x14ac:dyDescent="0.25">
      <c r="B10" s="9" t="s">
        <v>4</v>
      </c>
      <c r="C10" s="9"/>
      <c r="D10" s="9">
        <v>35.5</v>
      </c>
      <c r="E10" t="s">
        <v>5</v>
      </c>
      <c r="O10" s="9"/>
    </row>
    <row r="11" spans="2:15" x14ac:dyDescent="0.25">
      <c r="B11" t="s">
        <v>30</v>
      </c>
      <c r="D11">
        <v>0.5</v>
      </c>
      <c r="E11" t="s">
        <v>5</v>
      </c>
    </row>
    <row r="12" spans="2:15" x14ac:dyDescent="0.25">
      <c r="B12" t="s">
        <v>6</v>
      </c>
      <c r="D12">
        <v>2310</v>
      </c>
      <c r="E12" t="s">
        <v>7</v>
      </c>
    </row>
    <row r="15" spans="2:15" ht="18.75" x14ac:dyDescent="0.35">
      <c r="B15" s="8" t="s">
        <v>31</v>
      </c>
      <c r="C15" s="8" t="s">
        <v>37</v>
      </c>
      <c r="D15" s="8" t="s">
        <v>36</v>
      </c>
      <c r="E15" s="8" t="s">
        <v>38</v>
      </c>
      <c r="F15" s="8" t="s">
        <v>39</v>
      </c>
      <c r="G15" s="8" t="s">
        <v>40</v>
      </c>
      <c r="H15" s="8" t="s">
        <v>41</v>
      </c>
      <c r="I15" s="8" t="s">
        <v>42</v>
      </c>
      <c r="J15" s="8" t="s">
        <v>43</v>
      </c>
      <c r="K15" s="8" t="s">
        <v>44</v>
      </c>
      <c r="L15" s="10" t="s">
        <v>45</v>
      </c>
      <c r="M15" s="11"/>
    </row>
    <row r="16" spans="2:15" x14ac:dyDescent="0.25">
      <c r="B16">
        <v>1</v>
      </c>
      <c r="C16">
        <v>42.177</v>
      </c>
      <c r="D16">
        <v>0.40200000000000002</v>
      </c>
      <c r="E16" s="2">
        <f t="shared" ref="E16:E36" si="0">B16/$J$3*10^5</f>
        <v>1984.1269841269841</v>
      </c>
      <c r="F16" s="2">
        <f t="shared" ref="F16:F36" si="1">(1000*100*$J$5/$J$3)+(10*B16*$J$4/($J$3/100)^2)</f>
        <v>214.15973796926176</v>
      </c>
      <c r="G16" s="4">
        <f t="shared" ref="G16:G36" si="2">$D$10/C16</f>
        <v>0.84169096901154661</v>
      </c>
      <c r="H16" s="3">
        <f t="shared" ref="H16:H36" si="3">$D$11/C16</f>
        <v>1.1854802380444318E-2</v>
      </c>
      <c r="I16" s="3">
        <f t="shared" ref="I16:I36" si="4">$D$10*D16/C16^2</f>
        <v>8.0223764028414003E-3</v>
      </c>
      <c r="J16" s="5">
        <f>H16+I16</f>
        <v>1.9877178783285716E-2</v>
      </c>
      <c r="K16" s="6">
        <f>E16/($E$5*10^5)</f>
        <v>1.9548049104699355E-2</v>
      </c>
      <c r="L16" s="7">
        <f>(F16/$E$5 + E16*$E$6/$E$5^2)/10^5</f>
        <v>3.0729062413079665E-3</v>
      </c>
    </row>
    <row r="17" spans="2:12" x14ac:dyDescent="0.25">
      <c r="B17">
        <v>2</v>
      </c>
      <c r="C17">
        <v>15.832000000000001</v>
      </c>
      <c r="D17">
        <v>0.223</v>
      </c>
      <c r="E17" s="2">
        <f t="shared" si="0"/>
        <v>3968.2539682539682</v>
      </c>
      <c r="F17" s="2">
        <f t="shared" si="1"/>
        <v>229.90677752582513</v>
      </c>
      <c r="G17" s="4">
        <f t="shared" si="2"/>
        <v>2.2422940879231934</v>
      </c>
      <c r="H17" s="3">
        <f t="shared" si="3"/>
        <v>3.1581606872157657E-2</v>
      </c>
      <c r="I17" s="3">
        <f t="shared" si="4"/>
        <v>3.1583601667942905E-2</v>
      </c>
      <c r="J17" s="5">
        <f t="shared" ref="J17:J36" si="5">H17+I17</f>
        <v>6.3165208540100562E-2</v>
      </c>
      <c r="K17" s="6">
        <f t="shared" ref="K17:K36" si="6">E17/($E$5*10^5)</f>
        <v>3.9096098209398709E-2</v>
      </c>
      <c r="L17" s="7">
        <f t="shared" ref="L17:L36" si="7">(F17/$E$5 + E17*$E$6/$E$5^2)/10^5</f>
        <v>4.1910075721459973E-3</v>
      </c>
    </row>
    <row r="18" spans="2:12" x14ac:dyDescent="0.25">
      <c r="B18">
        <v>3</v>
      </c>
      <c r="C18">
        <v>10.452999999999999</v>
      </c>
      <c r="D18">
        <v>0.224</v>
      </c>
      <c r="E18" s="2">
        <f t="shared" si="0"/>
        <v>5952.3809523809523</v>
      </c>
      <c r="F18" s="2">
        <f t="shared" si="1"/>
        <v>245.65381708238851</v>
      </c>
      <c r="G18" s="4">
        <f t="shared" si="2"/>
        <v>3.3961542141012151</v>
      </c>
      <c r="H18" s="3">
        <f t="shared" si="3"/>
        <v>4.7833157945087537E-2</v>
      </c>
      <c r="I18" s="3">
        <f t="shared" si="4"/>
        <v>7.2777053856182175E-2</v>
      </c>
      <c r="J18" s="5">
        <f t="shared" si="5"/>
        <v>0.12061021180126971</v>
      </c>
      <c r="K18" s="6">
        <f t="shared" si="6"/>
        <v>5.8644147314098061E-2</v>
      </c>
      <c r="L18" s="7">
        <f t="shared" si="7"/>
        <v>5.3091089029840286E-3</v>
      </c>
    </row>
    <row r="19" spans="2:12" x14ac:dyDescent="0.25">
      <c r="B19">
        <v>4</v>
      </c>
      <c r="C19">
        <v>8.2989999999999995</v>
      </c>
      <c r="D19">
        <v>0.24399999999999999</v>
      </c>
      <c r="E19" s="2">
        <f t="shared" si="0"/>
        <v>7936.5079365079364</v>
      </c>
      <c r="F19" s="2">
        <f t="shared" si="1"/>
        <v>261.40085663895184</v>
      </c>
      <c r="G19" s="4">
        <f t="shared" si="2"/>
        <v>4.2776238100976025</v>
      </c>
      <c r="H19" s="3">
        <f t="shared" si="3"/>
        <v>6.0248222677431018E-2</v>
      </c>
      <c r="I19" s="3">
        <f t="shared" si="4"/>
        <v>0.12576698513842813</v>
      </c>
      <c r="J19" s="5">
        <f t="shared" si="5"/>
        <v>0.18601520781585915</v>
      </c>
      <c r="K19" s="6">
        <f t="shared" si="6"/>
        <v>7.8192196418797419E-2</v>
      </c>
      <c r="L19" s="7">
        <f t="shared" si="7"/>
        <v>6.427210233822059E-3</v>
      </c>
    </row>
    <row r="20" spans="2:12" x14ac:dyDescent="0.25">
      <c r="B20">
        <v>5</v>
      </c>
      <c r="C20">
        <v>7.4020000000000001</v>
      </c>
      <c r="D20">
        <v>0.24399999999999999</v>
      </c>
      <c r="E20" s="2">
        <f t="shared" si="0"/>
        <v>9920.6349206349223</v>
      </c>
      <c r="F20" s="2">
        <f t="shared" si="1"/>
        <v>277.14789619551522</v>
      </c>
      <c r="G20" s="4">
        <f t="shared" si="2"/>
        <v>4.7960010807889759</v>
      </c>
      <c r="H20" s="3">
        <f t="shared" si="3"/>
        <v>6.7549310997027823E-2</v>
      </c>
      <c r="I20" s="3">
        <f t="shared" si="4"/>
        <v>0.15809568545156849</v>
      </c>
      <c r="J20" s="5">
        <f t="shared" si="5"/>
        <v>0.22564499644859631</v>
      </c>
      <c r="K20" s="6">
        <f t="shared" si="6"/>
        <v>9.7740245523496791E-2</v>
      </c>
      <c r="L20" s="7">
        <f t="shared" si="7"/>
        <v>7.5453115646600902E-3</v>
      </c>
    </row>
    <row r="21" spans="2:12" x14ac:dyDescent="0.25">
      <c r="B21">
        <v>6</v>
      </c>
      <c r="C21">
        <v>6.9420000000000002</v>
      </c>
      <c r="D21">
        <v>0.27600000000000002</v>
      </c>
      <c r="E21" s="2">
        <f t="shared" si="0"/>
        <v>11904.761904761905</v>
      </c>
      <c r="F21" s="2">
        <f t="shared" si="1"/>
        <v>292.8949357520786</v>
      </c>
      <c r="G21" s="4">
        <f t="shared" si="2"/>
        <v>5.1138000576202822</v>
      </c>
      <c r="H21" s="3">
        <f t="shared" si="3"/>
        <v>7.2025352924229333E-2</v>
      </c>
      <c r="I21" s="3">
        <f t="shared" si="4"/>
        <v>0.20331443617159289</v>
      </c>
      <c r="J21" s="5">
        <f t="shared" si="5"/>
        <v>0.27533978909582224</v>
      </c>
      <c r="K21" s="6">
        <f t="shared" si="6"/>
        <v>0.11728829462819612</v>
      </c>
      <c r="L21" s="7">
        <f t="shared" si="7"/>
        <v>8.6634128954981224E-3</v>
      </c>
    </row>
    <row r="22" spans="2:12" x14ac:dyDescent="0.25">
      <c r="B22">
        <v>7</v>
      </c>
      <c r="C22">
        <v>6.8070000000000004</v>
      </c>
      <c r="D22">
        <v>0.33800000000000002</v>
      </c>
      <c r="E22" s="2">
        <f t="shared" si="0"/>
        <v>13888.888888888889</v>
      </c>
      <c r="F22" s="2">
        <f t="shared" si="1"/>
        <v>308.64197530864197</v>
      </c>
      <c r="G22" s="4">
        <f t="shared" si="2"/>
        <v>5.215219626854708</v>
      </c>
      <c r="H22" s="3">
        <f t="shared" si="3"/>
        <v>7.3453797561333911E-2</v>
      </c>
      <c r="I22" s="3">
        <f t="shared" si="4"/>
        <v>0.25896051621520366</v>
      </c>
      <c r="J22" s="5">
        <f t="shared" si="5"/>
        <v>0.33241431377653757</v>
      </c>
      <c r="K22" s="6">
        <f t="shared" si="6"/>
        <v>0.13683634373289547</v>
      </c>
      <c r="L22" s="7">
        <f t="shared" si="7"/>
        <v>9.7815142263361528E-3</v>
      </c>
    </row>
    <row r="23" spans="2:12" x14ac:dyDescent="0.25">
      <c r="B23">
        <v>8</v>
      </c>
      <c r="C23">
        <v>6.6639999999999997</v>
      </c>
      <c r="D23">
        <v>0.26300000000000001</v>
      </c>
      <c r="E23" s="2">
        <f t="shared" si="0"/>
        <v>15873.015873015873</v>
      </c>
      <c r="F23" s="2">
        <f t="shared" si="1"/>
        <v>324.38901486520535</v>
      </c>
      <c r="G23" s="4">
        <f t="shared" si="2"/>
        <v>5.3271308523409369</v>
      </c>
      <c r="H23" s="3">
        <f t="shared" si="3"/>
        <v>7.503001200480193E-2</v>
      </c>
      <c r="I23" s="3">
        <f t="shared" si="4"/>
        <v>0.21023940788800516</v>
      </c>
      <c r="J23" s="5">
        <f t="shared" si="5"/>
        <v>0.28526941989280707</v>
      </c>
      <c r="K23" s="6">
        <f t="shared" si="6"/>
        <v>0.15638439283759484</v>
      </c>
      <c r="L23" s="7">
        <f t="shared" si="7"/>
        <v>1.0899615557174183E-2</v>
      </c>
    </row>
    <row r="24" spans="2:12" x14ac:dyDescent="0.25">
      <c r="B24">
        <v>9</v>
      </c>
      <c r="C24">
        <v>6.7629999999999999</v>
      </c>
      <c r="D24">
        <v>0.33100000000000002</v>
      </c>
      <c r="E24" s="2">
        <f t="shared" si="0"/>
        <v>17857.142857142859</v>
      </c>
      <c r="F24" s="2">
        <f t="shared" si="1"/>
        <v>340.13605442176868</v>
      </c>
      <c r="G24" s="4">
        <f t="shared" si="2"/>
        <v>5.2491497855981075</v>
      </c>
      <c r="H24" s="3">
        <f t="shared" si="3"/>
        <v>7.3931687121100098E-2</v>
      </c>
      <c r="I24" s="3">
        <f t="shared" si="4"/>
        <v>0.25690796673561639</v>
      </c>
      <c r="J24" s="5">
        <f t="shared" si="5"/>
        <v>0.33083965385671649</v>
      </c>
      <c r="K24" s="6">
        <f t="shared" si="6"/>
        <v>0.17593244194229421</v>
      </c>
      <c r="L24" s="7">
        <f t="shared" si="7"/>
        <v>1.2017716888012217E-2</v>
      </c>
    </row>
    <row r="25" spans="2:12" x14ac:dyDescent="0.25">
      <c r="B25">
        <v>10</v>
      </c>
      <c r="C25">
        <v>6.835</v>
      </c>
      <c r="D25">
        <v>0.28499999999999998</v>
      </c>
      <c r="E25" s="2">
        <f t="shared" si="0"/>
        <v>19841.269841269845</v>
      </c>
      <c r="F25" s="2">
        <f t="shared" si="1"/>
        <v>355.88309397833206</v>
      </c>
      <c r="G25" s="4">
        <f t="shared" si="2"/>
        <v>5.1938551572787128</v>
      </c>
      <c r="H25" s="3">
        <f t="shared" si="3"/>
        <v>7.3152889539136789E-2</v>
      </c>
      <c r="I25" s="3">
        <f t="shared" si="4"/>
        <v>0.21656894218353082</v>
      </c>
      <c r="J25" s="5">
        <f t="shared" si="5"/>
        <v>0.28972183172266763</v>
      </c>
      <c r="K25" s="6">
        <f t="shared" si="6"/>
        <v>0.19548049104699358</v>
      </c>
      <c r="L25" s="7">
        <f t="shared" si="7"/>
        <v>1.3135818218850247E-2</v>
      </c>
    </row>
    <row r="26" spans="2:12" x14ac:dyDescent="0.25">
      <c r="B26">
        <v>11</v>
      </c>
      <c r="C26">
        <v>6.9710000000000001</v>
      </c>
      <c r="D26">
        <v>0.25900000000000001</v>
      </c>
      <c r="E26" s="2">
        <f t="shared" si="0"/>
        <v>21825.396825396827</v>
      </c>
      <c r="F26" s="2">
        <f t="shared" si="1"/>
        <v>371.63013353489544</v>
      </c>
      <c r="G26" s="4">
        <f t="shared" si="2"/>
        <v>5.0925261798881074</v>
      </c>
      <c r="H26" s="3">
        <f t="shared" si="3"/>
        <v>7.1725720843494475E-2</v>
      </c>
      <c r="I26" s="3">
        <f t="shared" si="4"/>
        <v>0.18920732758442402</v>
      </c>
      <c r="J26" s="5">
        <f t="shared" si="5"/>
        <v>0.26093304842791848</v>
      </c>
      <c r="K26" s="6">
        <f t="shared" si="6"/>
        <v>0.2150285401516929</v>
      </c>
      <c r="L26" s="7">
        <f t="shared" si="7"/>
        <v>1.4253919549688278E-2</v>
      </c>
    </row>
    <row r="27" spans="2:12" x14ac:dyDescent="0.25">
      <c r="B27">
        <v>12</v>
      </c>
      <c r="C27">
        <v>7.1189999999999998</v>
      </c>
      <c r="D27">
        <v>0.29599999999999999</v>
      </c>
      <c r="E27" s="2">
        <f t="shared" si="0"/>
        <v>23809.523809523809</v>
      </c>
      <c r="F27" s="2">
        <f t="shared" si="1"/>
        <v>387.37717309145876</v>
      </c>
      <c r="G27" s="4">
        <f t="shared" si="2"/>
        <v>4.9866554291333056</v>
      </c>
      <c r="H27" s="3">
        <f t="shared" si="3"/>
        <v>7.0234583508919798E-2</v>
      </c>
      <c r="I27" s="3">
        <f t="shared" si="4"/>
        <v>0.20733951496326145</v>
      </c>
      <c r="J27" s="5">
        <f t="shared" si="5"/>
        <v>0.27757409847218123</v>
      </c>
      <c r="K27" s="6">
        <f t="shared" si="6"/>
        <v>0.23457658925639224</v>
      </c>
      <c r="L27" s="7">
        <f t="shared" si="7"/>
        <v>1.5372020880526308E-2</v>
      </c>
    </row>
    <row r="28" spans="2:12" x14ac:dyDescent="0.25">
      <c r="B28">
        <v>13</v>
      </c>
      <c r="C28">
        <v>7.2679999999999998</v>
      </c>
      <c r="D28">
        <v>0.254</v>
      </c>
      <c r="E28" s="2">
        <f t="shared" si="0"/>
        <v>25793.650793650795</v>
      </c>
      <c r="F28" s="2">
        <f t="shared" si="1"/>
        <v>403.12421264802214</v>
      </c>
      <c r="G28" s="4">
        <f t="shared" si="2"/>
        <v>4.8844248761695104</v>
      </c>
      <c r="H28" s="3">
        <f t="shared" si="3"/>
        <v>6.8794716565767758E-2</v>
      </c>
      <c r="I28" s="3">
        <f t="shared" si="4"/>
        <v>0.17069949347097629</v>
      </c>
      <c r="J28" s="5">
        <f t="shared" si="5"/>
        <v>0.23949421003674404</v>
      </c>
      <c r="K28" s="6">
        <f t="shared" si="6"/>
        <v>0.25412463836109161</v>
      </c>
      <c r="L28" s="7">
        <f t="shared" si="7"/>
        <v>1.6490122211364339E-2</v>
      </c>
    </row>
    <row r="29" spans="2:12" x14ac:dyDescent="0.25">
      <c r="B29">
        <v>14</v>
      </c>
      <c r="C29">
        <v>7.3849999999999998</v>
      </c>
      <c r="D29">
        <v>0.34699999999999998</v>
      </c>
      <c r="E29" s="2">
        <f t="shared" si="0"/>
        <v>27777.777777777777</v>
      </c>
      <c r="F29" s="2">
        <f t="shared" si="1"/>
        <v>418.87125220458552</v>
      </c>
      <c r="G29" s="4">
        <f t="shared" si="2"/>
        <v>4.8070412999322949</v>
      </c>
      <c r="H29" s="3">
        <f t="shared" si="3"/>
        <v>6.7704807041299928E-2</v>
      </c>
      <c r="I29" s="3">
        <f t="shared" si="4"/>
        <v>0.22586910373412408</v>
      </c>
      <c r="J29" s="5">
        <f t="shared" si="5"/>
        <v>0.293573910775424</v>
      </c>
      <c r="K29" s="6">
        <f t="shared" si="6"/>
        <v>0.27367268746579093</v>
      </c>
      <c r="L29" s="7">
        <f t="shared" si="7"/>
        <v>1.7608223542202369E-2</v>
      </c>
    </row>
    <row r="30" spans="2:12" x14ac:dyDescent="0.25">
      <c r="B30">
        <v>15</v>
      </c>
      <c r="C30">
        <v>7.5830000000000002</v>
      </c>
      <c r="D30">
        <v>0.27700000000000002</v>
      </c>
      <c r="E30" s="2">
        <f t="shared" si="0"/>
        <v>29761.904761904763</v>
      </c>
      <c r="F30" s="2">
        <f t="shared" si="1"/>
        <v>434.61829176114884</v>
      </c>
      <c r="G30" s="4">
        <f t="shared" si="2"/>
        <v>4.6815244626137416</v>
      </c>
      <c r="H30" s="3">
        <f t="shared" si="3"/>
        <v>6.5936964262165373E-2</v>
      </c>
      <c r="I30" s="3">
        <f t="shared" si="4"/>
        <v>0.17101177319583361</v>
      </c>
      <c r="J30" s="5">
        <f t="shared" si="5"/>
        <v>0.23694873745799899</v>
      </c>
      <c r="K30" s="6">
        <f t="shared" si="6"/>
        <v>0.2932207365704903</v>
      </c>
      <c r="L30" s="7">
        <f t="shared" si="7"/>
        <v>1.8726324873040403E-2</v>
      </c>
    </row>
    <row r="31" spans="2:12" x14ac:dyDescent="0.25">
      <c r="B31">
        <v>16</v>
      </c>
      <c r="C31">
        <v>7.7610000000000001</v>
      </c>
      <c r="D31">
        <v>0.29099999999999998</v>
      </c>
      <c r="E31" s="2">
        <f t="shared" si="0"/>
        <v>31746.031746031746</v>
      </c>
      <c r="F31" s="2">
        <f t="shared" si="1"/>
        <v>450.36533131771228</v>
      </c>
      <c r="G31" s="4">
        <f t="shared" si="2"/>
        <v>4.5741528153588451</v>
      </c>
      <c r="H31" s="3">
        <f t="shared" si="3"/>
        <v>6.4424687540265424E-2</v>
      </c>
      <c r="I31" s="3">
        <f t="shared" si="4"/>
        <v>0.17150862894851485</v>
      </c>
      <c r="J31" s="5">
        <f t="shared" si="5"/>
        <v>0.23593331648878027</v>
      </c>
      <c r="K31" s="6">
        <f t="shared" si="6"/>
        <v>0.31276878567518968</v>
      </c>
      <c r="L31" s="7">
        <f t="shared" si="7"/>
        <v>1.9844426203878433E-2</v>
      </c>
    </row>
    <row r="32" spans="2:12" x14ac:dyDescent="0.25">
      <c r="B32">
        <v>17</v>
      </c>
      <c r="C32">
        <v>7.8940000000000001</v>
      </c>
      <c r="D32">
        <v>0.22</v>
      </c>
      <c r="E32" s="2">
        <f t="shared" si="0"/>
        <v>33730.158730158735</v>
      </c>
      <c r="F32" s="2">
        <f t="shared" si="1"/>
        <v>466.1123708742756</v>
      </c>
      <c r="G32" s="4">
        <f t="shared" si="2"/>
        <v>4.4970863947301751</v>
      </c>
      <c r="H32" s="3">
        <f t="shared" si="3"/>
        <v>6.333924499619964E-2</v>
      </c>
      <c r="I32" s="3">
        <f t="shared" si="4"/>
        <v>0.12533050504695192</v>
      </c>
      <c r="J32" s="5">
        <f t="shared" si="5"/>
        <v>0.18866975004315156</v>
      </c>
      <c r="K32" s="6">
        <f t="shared" si="6"/>
        <v>0.33231683477988905</v>
      </c>
      <c r="L32" s="7">
        <f t="shared" si="7"/>
        <v>2.0962527534716464E-2</v>
      </c>
    </row>
    <row r="33" spans="2:13" x14ac:dyDescent="0.25">
      <c r="B33">
        <v>18</v>
      </c>
      <c r="C33">
        <v>8.0540000000000003</v>
      </c>
      <c r="D33">
        <v>0.55400000000000005</v>
      </c>
      <c r="E33" s="2">
        <f t="shared" si="0"/>
        <v>35714.285714285717</v>
      </c>
      <c r="F33" s="2">
        <f t="shared" si="1"/>
        <v>481.85941043083892</v>
      </c>
      <c r="G33" s="4">
        <f t="shared" si="2"/>
        <v>4.4077477030047181</v>
      </c>
      <c r="H33" s="3">
        <f t="shared" si="3"/>
        <v>6.2080953563446735E-2</v>
      </c>
      <c r="I33" s="3">
        <f t="shared" si="4"/>
        <v>0.30318999596034441</v>
      </c>
      <c r="J33" s="5">
        <f t="shared" si="5"/>
        <v>0.36527094952379113</v>
      </c>
      <c r="K33" s="6">
        <f t="shared" si="6"/>
        <v>0.35186488388458842</v>
      </c>
      <c r="L33" s="7">
        <f t="shared" si="7"/>
        <v>2.2080628865554494E-2</v>
      </c>
    </row>
    <row r="34" spans="2:13" x14ac:dyDescent="0.25">
      <c r="B34">
        <v>19</v>
      </c>
      <c r="C34">
        <v>8.3070000000000004</v>
      </c>
      <c r="D34">
        <v>0.23400000000000001</v>
      </c>
      <c r="E34" s="2">
        <f t="shared" si="0"/>
        <v>37698.4126984127</v>
      </c>
      <c r="F34" s="2">
        <f t="shared" si="1"/>
        <v>497.60644998740236</v>
      </c>
      <c r="G34" s="4">
        <f t="shared" si="2"/>
        <v>4.2735042735042734</v>
      </c>
      <c r="H34" s="3">
        <f t="shared" si="3"/>
        <v>6.0190201035271458E-2</v>
      </c>
      <c r="I34" s="3">
        <f t="shared" si="4"/>
        <v>0.1203804020705429</v>
      </c>
      <c r="J34" s="5">
        <f t="shared" si="5"/>
        <v>0.18057060310581435</v>
      </c>
      <c r="K34" s="6">
        <f t="shared" si="6"/>
        <v>0.37141293298928774</v>
      </c>
      <c r="L34" s="7">
        <f t="shared" si="7"/>
        <v>2.3198730196392525E-2</v>
      </c>
    </row>
    <row r="35" spans="2:13" x14ac:dyDescent="0.25">
      <c r="B35">
        <v>20</v>
      </c>
      <c r="C35">
        <v>8.4510000000000005</v>
      </c>
      <c r="D35">
        <v>0.27500000000000002</v>
      </c>
      <c r="E35" s="2">
        <f t="shared" si="0"/>
        <v>39682.539682539689</v>
      </c>
      <c r="F35" s="2">
        <f t="shared" si="1"/>
        <v>513.35348954396568</v>
      </c>
      <c r="G35" s="4">
        <f t="shared" si="2"/>
        <v>4.2006863093125073</v>
      </c>
      <c r="H35" s="3">
        <f t="shared" si="3"/>
        <v>5.9164595905809962E-2</v>
      </c>
      <c r="I35" s="3">
        <f t="shared" si="4"/>
        <v>0.13669254940964851</v>
      </c>
      <c r="J35" s="5">
        <f t="shared" si="5"/>
        <v>0.19585714531545848</v>
      </c>
      <c r="K35" s="6">
        <f t="shared" si="6"/>
        <v>0.39096098209398716</v>
      </c>
      <c r="L35" s="7">
        <f t="shared" si="7"/>
        <v>2.4316831527230562E-2</v>
      </c>
    </row>
    <row r="36" spans="2:13" x14ac:dyDescent="0.25">
      <c r="B36">
        <v>21</v>
      </c>
      <c r="C36">
        <v>8.6590000000000007</v>
      </c>
      <c r="D36">
        <v>0.218</v>
      </c>
      <c r="E36" s="2">
        <f t="shared" si="0"/>
        <v>41666.666666666672</v>
      </c>
      <c r="F36" s="2">
        <f t="shared" si="1"/>
        <v>529.10052910052912</v>
      </c>
      <c r="G36" s="4">
        <f t="shared" si="2"/>
        <v>4.0997805751241483</v>
      </c>
      <c r="H36" s="3">
        <f t="shared" si="3"/>
        <v>5.7743388382030254E-2</v>
      </c>
      <c r="I36" s="3">
        <f t="shared" si="4"/>
        <v>0.10321655680529671</v>
      </c>
      <c r="J36" s="5">
        <f t="shared" si="5"/>
        <v>0.16095994518732695</v>
      </c>
      <c r="K36" s="6">
        <f t="shared" si="6"/>
        <v>0.41050903119868648</v>
      </c>
      <c r="L36" s="7">
        <f t="shared" si="7"/>
        <v>2.5434932858068585E-2</v>
      </c>
    </row>
    <row r="38" spans="2:13" x14ac:dyDescent="0.25">
      <c r="E38" s="2"/>
    </row>
    <row r="40" spans="2:13" x14ac:dyDescent="0.25">
      <c r="B40" s="9" t="s">
        <v>4</v>
      </c>
      <c r="C40" s="9"/>
      <c r="D40" s="9">
        <v>23.5</v>
      </c>
      <c r="E40" t="s">
        <v>5</v>
      </c>
    </row>
    <row r="41" spans="2:13" x14ac:dyDescent="0.25">
      <c r="B41" t="s">
        <v>30</v>
      </c>
      <c r="D41">
        <v>0.5</v>
      </c>
      <c r="E41" t="s">
        <v>5</v>
      </c>
    </row>
    <row r="42" spans="2:13" x14ac:dyDescent="0.25">
      <c r="B42" t="s">
        <v>6</v>
      </c>
      <c r="D42">
        <v>2310</v>
      </c>
      <c r="E42" t="s">
        <v>7</v>
      </c>
    </row>
    <row r="45" spans="2:13" ht="18.75" x14ac:dyDescent="0.35">
      <c r="B45" s="8" t="s">
        <v>31</v>
      </c>
      <c r="C45" s="8" t="s">
        <v>37</v>
      </c>
      <c r="D45" s="8" t="s">
        <v>36</v>
      </c>
      <c r="E45" s="8" t="s">
        <v>38</v>
      </c>
      <c r="F45" s="8" t="s">
        <v>39</v>
      </c>
      <c r="G45" s="8" t="s">
        <v>40</v>
      </c>
      <c r="H45" s="8" t="s">
        <v>41</v>
      </c>
      <c r="I45" s="8" t="s">
        <v>42</v>
      </c>
      <c r="J45" s="8" t="s">
        <v>43</v>
      </c>
      <c r="K45" s="8" t="s">
        <v>44</v>
      </c>
      <c r="L45" s="10" t="s">
        <v>45</v>
      </c>
      <c r="M45" s="11"/>
    </row>
    <row r="46" spans="2:13" x14ac:dyDescent="0.25">
      <c r="B46">
        <v>1</v>
      </c>
      <c r="C46">
        <v>28.611000000000001</v>
      </c>
      <c r="D46">
        <v>0.28899999999999998</v>
      </c>
      <c r="E46" s="2">
        <f t="shared" ref="E46:E66" si="8">B46/$J$3*10^5</f>
        <v>1984.1269841269841</v>
      </c>
      <c r="F46" s="2">
        <f t="shared" ref="F46:F66" si="9">(1000*100*$J$5/$J$3)+(10*B46*$J$4/($J$3/100)^2)</f>
        <v>214.15973796926176</v>
      </c>
      <c r="G46" s="4">
        <f>$D$40/C46</f>
        <v>0.8213624130579148</v>
      </c>
      <c r="H46" s="3">
        <f>$D$41/C46</f>
        <v>1.7475796022508826E-2</v>
      </c>
      <c r="I46" s="3">
        <f>$D$40*D46/C46^2</f>
        <v>8.296590030888026E-3</v>
      </c>
      <c r="J46" s="5">
        <f>H46+I46</f>
        <v>2.5772386053396851E-2</v>
      </c>
      <c r="K46" s="6">
        <f>E46/($E$5*10^5)</f>
        <v>1.9548049104699355E-2</v>
      </c>
      <c r="L46" s="7">
        <f>(F46/$E$5 + E46*$E$6/$E$5^2)/10^5</f>
        <v>3.0729062413079665E-3</v>
      </c>
    </row>
    <row r="47" spans="2:13" x14ac:dyDescent="0.25">
      <c r="B47">
        <v>2</v>
      </c>
      <c r="C47">
        <v>10.4</v>
      </c>
      <c r="D47">
        <v>0.2</v>
      </c>
      <c r="E47" s="2">
        <f t="shared" si="8"/>
        <v>3968.2539682539682</v>
      </c>
      <c r="F47" s="2">
        <f t="shared" si="9"/>
        <v>229.90677752582513</v>
      </c>
      <c r="G47" s="4">
        <f t="shared" ref="G47:G66" si="10">$D$40/C47</f>
        <v>2.2596153846153846</v>
      </c>
      <c r="H47" s="3">
        <f t="shared" ref="H47:H66" si="11">$D$41/C47</f>
        <v>4.8076923076923073E-2</v>
      </c>
      <c r="I47" s="3">
        <f t="shared" ref="I47:I66" si="12">$D$40*D47/C47^2</f>
        <v>4.3454142011834319E-2</v>
      </c>
      <c r="J47" s="5">
        <f t="shared" ref="J47:J66" si="13">H47+I47</f>
        <v>9.1531065088757385E-2</v>
      </c>
      <c r="K47" s="6">
        <f t="shared" ref="K47:K66" si="14">E47/($E$5*10^5)</f>
        <v>3.9096098209398709E-2</v>
      </c>
      <c r="L47" s="7">
        <f t="shared" ref="L47:L66" si="15">(F47/$E$5 + E47*$E$6/$E$5^2)/10^5</f>
        <v>4.1910075721459973E-3</v>
      </c>
    </row>
    <row r="48" spans="2:13" x14ac:dyDescent="0.25">
      <c r="B48">
        <v>3</v>
      </c>
      <c r="C48">
        <v>6.867</v>
      </c>
      <c r="D48">
        <v>0.214</v>
      </c>
      <c r="E48" s="2">
        <f t="shared" si="8"/>
        <v>5952.3809523809523</v>
      </c>
      <c r="F48" s="2">
        <f t="shared" si="9"/>
        <v>245.65381708238851</v>
      </c>
      <c r="G48" s="4">
        <f t="shared" si="10"/>
        <v>3.422163972622688</v>
      </c>
      <c r="H48" s="3">
        <f t="shared" si="11"/>
        <v>7.2811999417504006E-2</v>
      </c>
      <c r="I48" s="3">
        <f t="shared" si="12"/>
        <v>0.10664672930555631</v>
      </c>
      <c r="J48" s="5">
        <f t="shared" si="13"/>
        <v>0.17945872872306032</v>
      </c>
      <c r="K48" s="6">
        <f t="shared" si="14"/>
        <v>5.8644147314098061E-2</v>
      </c>
      <c r="L48" s="7">
        <f t="shared" si="15"/>
        <v>5.3091089029840286E-3</v>
      </c>
    </row>
    <row r="49" spans="2:12" x14ac:dyDescent="0.25">
      <c r="B49">
        <v>4</v>
      </c>
      <c r="C49">
        <v>5.593</v>
      </c>
      <c r="D49">
        <v>0.22700000000000001</v>
      </c>
      <c r="E49" s="2">
        <f t="shared" si="8"/>
        <v>7936.5079365079364</v>
      </c>
      <c r="F49" s="2">
        <f t="shared" si="9"/>
        <v>261.40085663895184</v>
      </c>
      <c r="G49" s="4">
        <f t="shared" si="10"/>
        <v>4.2016806722689077</v>
      </c>
      <c r="H49" s="3">
        <f t="shared" si="11"/>
        <v>8.939746111210442E-2</v>
      </c>
      <c r="I49" s="3">
        <f t="shared" si="12"/>
        <v>0.17053129136510675</v>
      </c>
      <c r="J49" s="5">
        <f t="shared" si="13"/>
        <v>0.25992875247721114</v>
      </c>
      <c r="K49" s="6">
        <f t="shared" si="14"/>
        <v>7.8192196418797419E-2</v>
      </c>
      <c r="L49" s="7">
        <f t="shared" si="15"/>
        <v>6.427210233822059E-3</v>
      </c>
    </row>
    <row r="50" spans="2:12" x14ac:dyDescent="0.25">
      <c r="B50">
        <v>5</v>
      </c>
      <c r="C50">
        <v>4.9630000000000001</v>
      </c>
      <c r="D50">
        <v>0.38600000000000001</v>
      </c>
      <c r="E50" s="2">
        <f t="shared" si="8"/>
        <v>9920.6349206349223</v>
      </c>
      <c r="F50" s="2">
        <f t="shared" si="9"/>
        <v>277.14789619551522</v>
      </c>
      <c r="G50" s="4">
        <f t="shared" si="10"/>
        <v>4.735039290751561</v>
      </c>
      <c r="H50" s="3">
        <f t="shared" si="11"/>
        <v>0.10074551682450131</v>
      </c>
      <c r="I50" s="3">
        <f t="shared" si="12"/>
        <v>0.36827023296999856</v>
      </c>
      <c r="J50" s="5">
        <f t="shared" si="13"/>
        <v>0.46901574979449989</v>
      </c>
      <c r="K50" s="6">
        <f t="shared" si="14"/>
        <v>9.7740245523496791E-2</v>
      </c>
      <c r="L50" s="7">
        <f t="shared" si="15"/>
        <v>7.5453115646600902E-3</v>
      </c>
    </row>
    <row r="51" spans="2:12" x14ac:dyDescent="0.25">
      <c r="B51">
        <v>6</v>
      </c>
      <c r="C51">
        <v>4.7439999999999998</v>
      </c>
      <c r="D51">
        <v>0.26600000000000001</v>
      </c>
      <c r="E51" s="2">
        <f t="shared" si="8"/>
        <v>11904.761904761905</v>
      </c>
      <c r="F51" s="2">
        <f t="shared" si="9"/>
        <v>292.8949357520786</v>
      </c>
      <c r="G51" s="4">
        <f t="shared" si="10"/>
        <v>4.9536256323777401</v>
      </c>
      <c r="H51" s="3">
        <f t="shared" si="11"/>
        <v>0.10539629005059023</v>
      </c>
      <c r="I51" s="3">
        <f t="shared" si="12"/>
        <v>0.2777538824225293</v>
      </c>
      <c r="J51" s="5">
        <f t="shared" si="13"/>
        <v>0.38315017247311955</v>
      </c>
      <c r="K51" s="6">
        <f t="shared" si="14"/>
        <v>0.11728829462819612</v>
      </c>
      <c r="L51" s="7">
        <f t="shared" si="15"/>
        <v>8.6634128954981224E-3</v>
      </c>
    </row>
    <row r="52" spans="2:12" x14ac:dyDescent="0.25">
      <c r="B52">
        <v>7</v>
      </c>
      <c r="C52">
        <v>4.6280000000000001</v>
      </c>
      <c r="D52">
        <v>0.26100000000000001</v>
      </c>
      <c r="E52" s="2">
        <f t="shared" si="8"/>
        <v>13888.888888888889</v>
      </c>
      <c r="F52" s="2">
        <f t="shared" si="9"/>
        <v>308.64197530864197</v>
      </c>
      <c r="G52" s="4">
        <f t="shared" si="10"/>
        <v>5.077787381158168</v>
      </c>
      <c r="H52" s="3">
        <f t="shared" si="11"/>
        <v>0.10803802938634399</v>
      </c>
      <c r="I52" s="3">
        <f t="shared" si="12"/>
        <v>0.28636614228225626</v>
      </c>
      <c r="J52" s="5">
        <f t="shared" si="13"/>
        <v>0.39440417166860026</v>
      </c>
      <c r="K52" s="6">
        <f t="shared" si="14"/>
        <v>0.13683634373289547</v>
      </c>
      <c r="L52" s="7">
        <f t="shared" si="15"/>
        <v>9.7815142263361528E-3</v>
      </c>
    </row>
    <row r="53" spans="2:12" x14ac:dyDescent="0.25">
      <c r="B53">
        <v>8</v>
      </c>
      <c r="C53">
        <v>4.5720000000000001</v>
      </c>
      <c r="D53">
        <v>0.22800000000000001</v>
      </c>
      <c r="E53" s="2">
        <f t="shared" si="8"/>
        <v>15873.015873015873</v>
      </c>
      <c r="F53" s="2">
        <f t="shared" si="9"/>
        <v>324.38901486520535</v>
      </c>
      <c r="G53" s="4">
        <f t="shared" si="10"/>
        <v>5.1399825021872267</v>
      </c>
      <c r="H53" s="3">
        <f t="shared" si="11"/>
        <v>0.10936132983377078</v>
      </c>
      <c r="I53" s="3">
        <f t="shared" si="12"/>
        <v>0.25632458672324754</v>
      </c>
      <c r="J53" s="5">
        <f t="shared" si="13"/>
        <v>0.36568591655701832</v>
      </c>
      <c r="K53" s="6">
        <f t="shared" si="14"/>
        <v>0.15638439283759484</v>
      </c>
      <c r="L53" s="7">
        <f t="shared" si="15"/>
        <v>1.0899615557174183E-2</v>
      </c>
    </row>
    <row r="54" spans="2:12" x14ac:dyDescent="0.25">
      <c r="B54">
        <v>9</v>
      </c>
      <c r="C54">
        <v>4.625</v>
      </c>
      <c r="D54">
        <v>0.28599999999999998</v>
      </c>
      <c r="E54" s="2">
        <f t="shared" si="8"/>
        <v>17857.142857142859</v>
      </c>
      <c r="F54" s="2">
        <f t="shared" si="9"/>
        <v>340.13605442176868</v>
      </c>
      <c r="G54" s="4">
        <f t="shared" si="10"/>
        <v>5.0810810810810807</v>
      </c>
      <c r="H54" s="3">
        <f t="shared" si="11"/>
        <v>0.10810810810810811</v>
      </c>
      <c r="I54" s="3">
        <f t="shared" si="12"/>
        <v>0.31420306793279762</v>
      </c>
      <c r="J54" s="5">
        <f t="shared" si="13"/>
        <v>0.42231117604090573</v>
      </c>
      <c r="K54" s="6">
        <f t="shared" si="14"/>
        <v>0.17593244194229421</v>
      </c>
      <c r="L54" s="7">
        <f t="shared" si="15"/>
        <v>1.2017716888012217E-2</v>
      </c>
    </row>
    <row r="55" spans="2:12" x14ac:dyDescent="0.25">
      <c r="B55">
        <v>10</v>
      </c>
      <c r="C55">
        <v>4.6420000000000003</v>
      </c>
      <c r="D55">
        <v>0.247</v>
      </c>
      <c r="E55" s="2">
        <f t="shared" si="8"/>
        <v>19841.269841269845</v>
      </c>
      <c r="F55" s="2">
        <f t="shared" si="9"/>
        <v>355.88309397833206</v>
      </c>
      <c r="G55" s="4">
        <f t="shared" si="10"/>
        <v>5.0624730719517448</v>
      </c>
      <c r="H55" s="3">
        <f t="shared" si="11"/>
        <v>0.10771219302024988</v>
      </c>
      <c r="I55" s="3">
        <f t="shared" si="12"/>
        <v>0.26937329788282655</v>
      </c>
      <c r="J55" s="5">
        <f t="shared" si="13"/>
        <v>0.37708549090307641</v>
      </c>
      <c r="K55" s="6">
        <f t="shared" si="14"/>
        <v>0.19548049104699358</v>
      </c>
      <c r="L55" s="7">
        <f t="shared" si="15"/>
        <v>1.3135818218850247E-2</v>
      </c>
    </row>
    <row r="56" spans="2:12" x14ac:dyDescent="0.25">
      <c r="B56">
        <v>11</v>
      </c>
      <c r="C56">
        <v>4.78</v>
      </c>
      <c r="D56">
        <v>0.247</v>
      </c>
      <c r="E56" s="2">
        <f t="shared" si="8"/>
        <v>21825.396825396827</v>
      </c>
      <c r="F56" s="2">
        <f t="shared" si="9"/>
        <v>371.63013353489544</v>
      </c>
      <c r="G56" s="4">
        <f t="shared" si="10"/>
        <v>4.9163179916317992</v>
      </c>
      <c r="H56" s="3">
        <f t="shared" si="11"/>
        <v>0.10460251046025104</v>
      </c>
      <c r="I56" s="3">
        <f t="shared" si="12"/>
        <v>0.25404404684791931</v>
      </c>
      <c r="J56" s="5">
        <f t="shared" si="13"/>
        <v>0.35864655730817036</v>
      </c>
      <c r="K56" s="6">
        <f t="shared" si="14"/>
        <v>0.2150285401516929</v>
      </c>
      <c r="L56" s="7">
        <f t="shared" si="15"/>
        <v>1.4253919549688278E-2</v>
      </c>
    </row>
    <row r="57" spans="2:12" x14ac:dyDescent="0.25">
      <c r="B57">
        <v>12</v>
      </c>
      <c r="C57">
        <v>4.8310000000000004</v>
      </c>
      <c r="D57">
        <v>0.29099999999999998</v>
      </c>
      <c r="E57" s="2">
        <f t="shared" si="8"/>
        <v>23809.523809523809</v>
      </c>
      <c r="F57" s="2">
        <f t="shared" si="9"/>
        <v>387.37717309145876</v>
      </c>
      <c r="G57" s="4">
        <f t="shared" si="10"/>
        <v>4.8644173049058166</v>
      </c>
      <c r="H57" s="3">
        <f t="shared" si="11"/>
        <v>0.10349824052991098</v>
      </c>
      <c r="I57" s="3">
        <f t="shared" si="12"/>
        <v>0.293012923975904</v>
      </c>
      <c r="J57" s="5">
        <f t="shared" si="13"/>
        <v>0.39651116450581497</v>
      </c>
      <c r="K57" s="6">
        <f t="shared" si="14"/>
        <v>0.23457658925639224</v>
      </c>
      <c r="L57" s="7">
        <f t="shared" si="15"/>
        <v>1.5372020880526308E-2</v>
      </c>
    </row>
    <row r="58" spans="2:12" x14ac:dyDescent="0.25">
      <c r="B58">
        <v>13</v>
      </c>
      <c r="C58">
        <v>4.8840000000000003</v>
      </c>
      <c r="D58">
        <v>0.27400000000000002</v>
      </c>
      <c r="E58" s="2">
        <f t="shared" si="8"/>
        <v>25793.650793650795</v>
      </c>
      <c r="F58" s="2">
        <f t="shared" si="9"/>
        <v>403.12421264802214</v>
      </c>
      <c r="G58" s="4">
        <f t="shared" si="10"/>
        <v>4.8116298116298113</v>
      </c>
      <c r="H58" s="3">
        <f t="shared" si="11"/>
        <v>0.10237510237510236</v>
      </c>
      <c r="I58" s="3">
        <f t="shared" si="12"/>
        <v>0.26993991981706966</v>
      </c>
      <c r="J58" s="5">
        <f t="shared" si="13"/>
        <v>0.37231502219217205</v>
      </c>
      <c r="K58" s="6">
        <f t="shared" si="14"/>
        <v>0.25412463836109161</v>
      </c>
      <c r="L58" s="7">
        <f t="shared" si="15"/>
        <v>1.6490122211364339E-2</v>
      </c>
    </row>
    <row r="59" spans="2:12" x14ac:dyDescent="0.25">
      <c r="B59">
        <v>14</v>
      </c>
      <c r="C59">
        <v>5.0069999999999997</v>
      </c>
      <c r="D59">
        <v>0.253</v>
      </c>
      <c r="E59" s="2">
        <f t="shared" si="8"/>
        <v>27777.777777777777</v>
      </c>
      <c r="F59" s="2">
        <f t="shared" si="9"/>
        <v>418.87125220458552</v>
      </c>
      <c r="G59" s="4">
        <f t="shared" si="10"/>
        <v>4.6934291991212307</v>
      </c>
      <c r="H59" s="3">
        <f t="shared" si="11"/>
        <v>9.9860195725983633E-2</v>
      </c>
      <c r="I59" s="3">
        <f t="shared" si="12"/>
        <v>0.2371554997758481</v>
      </c>
      <c r="J59" s="5">
        <f t="shared" si="13"/>
        <v>0.33701569550183175</v>
      </c>
      <c r="K59" s="6">
        <f t="shared" si="14"/>
        <v>0.27367268746579093</v>
      </c>
      <c r="L59" s="7">
        <f t="shared" si="15"/>
        <v>1.7608223542202369E-2</v>
      </c>
    </row>
    <row r="60" spans="2:12" x14ac:dyDescent="0.25">
      <c r="B60">
        <v>15</v>
      </c>
      <c r="C60">
        <v>5.0679999999999996</v>
      </c>
      <c r="D60">
        <v>0.25</v>
      </c>
      <c r="E60" s="2">
        <f t="shared" si="8"/>
        <v>29761.904761904763</v>
      </c>
      <c r="F60" s="2">
        <f t="shared" si="9"/>
        <v>434.61829176114884</v>
      </c>
      <c r="G60" s="4">
        <f t="shared" si="10"/>
        <v>4.6369376479873718</v>
      </c>
      <c r="H60" s="3">
        <f t="shared" si="11"/>
        <v>9.8658247829518556E-2</v>
      </c>
      <c r="I60" s="3">
        <f t="shared" si="12"/>
        <v>0.22873607182258152</v>
      </c>
      <c r="J60" s="5">
        <f t="shared" si="13"/>
        <v>0.32739431965210009</v>
      </c>
      <c r="K60" s="6">
        <f t="shared" si="14"/>
        <v>0.2932207365704903</v>
      </c>
      <c r="L60" s="7">
        <f t="shared" si="15"/>
        <v>1.8726324873040403E-2</v>
      </c>
    </row>
    <row r="61" spans="2:12" x14ac:dyDescent="0.25">
      <c r="B61">
        <v>16</v>
      </c>
      <c r="C61">
        <v>5.22</v>
      </c>
      <c r="D61">
        <v>0.246</v>
      </c>
      <c r="E61" s="2">
        <f t="shared" si="8"/>
        <v>31746.031746031746</v>
      </c>
      <c r="F61" s="2">
        <f t="shared" si="9"/>
        <v>450.36533131771228</v>
      </c>
      <c r="G61" s="4">
        <f t="shared" si="10"/>
        <v>4.5019157088122608</v>
      </c>
      <c r="H61" s="3">
        <f t="shared" si="11"/>
        <v>9.5785440613026823E-2</v>
      </c>
      <c r="I61" s="3">
        <f t="shared" si="12"/>
        <v>0.21215924604747435</v>
      </c>
      <c r="J61" s="5">
        <f t="shared" si="13"/>
        <v>0.30794468666050118</v>
      </c>
      <c r="K61" s="6">
        <f t="shared" si="14"/>
        <v>0.31276878567518968</v>
      </c>
      <c r="L61" s="7">
        <f t="shared" si="15"/>
        <v>1.9844426203878433E-2</v>
      </c>
    </row>
    <row r="62" spans="2:12" x14ac:dyDescent="0.25">
      <c r="B62">
        <v>17</v>
      </c>
      <c r="C62">
        <v>5.3120000000000003</v>
      </c>
      <c r="D62">
        <v>0.252</v>
      </c>
      <c r="E62" s="2">
        <f t="shared" si="8"/>
        <v>33730.158730158735</v>
      </c>
      <c r="F62" s="2">
        <f t="shared" si="9"/>
        <v>466.1123708742756</v>
      </c>
      <c r="G62" s="4">
        <f t="shared" si="10"/>
        <v>4.4239457831325302</v>
      </c>
      <c r="H62" s="3">
        <f t="shared" si="11"/>
        <v>9.4126506024096376E-2</v>
      </c>
      <c r="I62" s="3">
        <f t="shared" si="12"/>
        <v>0.20987092194077511</v>
      </c>
      <c r="J62" s="5">
        <f t="shared" si="13"/>
        <v>0.3039974279648715</v>
      </c>
      <c r="K62" s="6">
        <f t="shared" si="14"/>
        <v>0.33231683477988905</v>
      </c>
      <c r="L62" s="7">
        <f t="shared" si="15"/>
        <v>2.0962527534716464E-2</v>
      </c>
    </row>
    <row r="63" spans="2:12" x14ac:dyDescent="0.25">
      <c r="B63">
        <v>18</v>
      </c>
      <c r="C63">
        <v>5.4320000000000004</v>
      </c>
      <c r="D63">
        <v>0.27100000000000002</v>
      </c>
      <c r="E63" s="2">
        <f t="shared" si="8"/>
        <v>35714.285714285717</v>
      </c>
      <c r="F63" s="2">
        <f t="shared" si="9"/>
        <v>481.85941043083892</v>
      </c>
      <c r="G63" s="4">
        <f t="shared" si="10"/>
        <v>4.3262150220913105</v>
      </c>
      <c r="H63" s="3">
        <f t="shared" si="11"/>
        <v>9.2047128129602349E-2</v>
      </c>
      <c r="I63" s="3">
        <f t="shared" si="12"/>
        <v>0.21583289230241992</v>
      </c>
      <c r="J63" s="5">
        <f t="shared" si="13"/>
        <v>0.30788002043202228</v>
      </c>
      <c r="K63" s="6">
        <f t="shared" si="14"/>
        <v>0.35186488388458842</v>
      </c>
      <c r="L63" s="7">
        <f t="shared" si="15"/>
        <v>2.2080628865554494E-2</v>
      </c>
    </row>
    <row r="64" spans="2:12" x14ac:dyDescent="0.25">
      <c r="B64">
        <v>19</v>
      </c>
      <c r="C64">
        <v>5.5780000000000003</v>
      </c>
      <c r="D64">
        <v>0.30299999999999999</v>
      </c>
      <c r="E64" s="2">
        <f t="shared" si="8"/>
        <v>37698.4126984127</v>
      </c>
      <c r="F64" s="2">
        <f t="shared" si="9"/>
        <v>497.60644998740236</v>
      </c>
      <c r="G64" s="4">
        <f t="shared" si="10"/>
        <v>4.2129795625672282</v>
      </c>
      <c r="H64" s="3">
        <f t="shared" si="11"/>
        <v>8.9637863033345283E-2</v>
      </c>
      <c r="I64" s="3">
        <f t="shared" si="12"/>
        <v>0.22885134590496059</v>
      </c>
      <c r="J64" s="5">
        <f t="shared" si="13"/>
        <v>0.3184892089383059</v>
      </c>
      <c r="K64" s="6">
        <f t="shared" si="14"/>
        <v>0.37141293298928774</v>
      </c>
      <c r="L64" s="7">
        <f t="shared" si="15"/>
        <v>2.3198730196392525E-2</v>
      </c>
    </row>
    <row r="65" spans="2:12" x14ac:dyDescent="0.25">
      <c r="B65">
        <v>20</v>
      </c>
      <c r="C65">
        <v>5.6429999999999998</v>
      </c>
      <c r="D65">
        <v>0.23599999999999999</v>
      </c>
      <c r="E65" s="2">
        <f t="shared" si="8"/>
        <v>39682.539682539689</v>
      </c>
      <c r="F65" s="2">
        <f t="shared" si="9"/>
        <v>513.35348954396568</v>
      </c>
      <c r="G65" s="4">
        <f t="shared" si="10"/>
        <v>4.1644515328725857</v>
      </c>
      <c r="H65" s="3">
        <f t="shared" si="11"/>
        <v>8.8605351763246507E-2</v>
      </c>
      <c r="I65" s="3">
        <f t="shared" si="12"/>
        <v>0.1741645510823906</v>
      </c>
      <c r="J65" s="5">
        <f t="shared" si="13"/>
        <v>0.26276990284563712</v>
      </c>
      <c r="K65" s="6">
        <f t="shared" si="14"/>
        <v>0.39096098209398716</v>
      </c>
      <c r="L65" s="7">
        <f t="shared" si="15"/>
        <v>2.4316831527230562E-2</v>
      </c>
    </row>
    <row r="66" spans="2:12" x14ac:dyDescent="0.25">
      <c r="B66">
        <v>21</v>
      </c>
      <c r="C66">
        <v>5.7640000000000002</v>
      </c>
      <c r="D66">
        <v>0.23100000000000001</v>
      </c>
      <c r="E66" s="2">
        <f t="shared" si="8"/>
        <v>41666.666666666672</v>
      </c>
      <c r="F66" s="2">
        <f t="shared" si="9"/>
        <v>529.10052910052912</v>
      </c>
      <c r="G66" s="4">
        <f t="shared" si="10"/>
        <v>4.0770298403886187</v>
      </c>
      <c r="H66" s="3">
        <f t="shared" si="11"/>
        <v>8.6745315752949331E-2</v>
      </c>
      <c r="I66" s="3">
        <f t="shared" si="12"/>
        <v>0.16339241726748283</v>
      </c>
      <c r="J66" s="5">
        <f t="shared" si="13"/>
        <v>0.25013773302043218</v>
      </c>
      <c r="K66" s="6">
        <f t="shared" si="14"/>
        <v>0.41050903119868648</v>
      </c>
      <c r="L66" s="7">
        <f t="shared" si="15"/>
        <v>2.5434932858068585E-2</v>
      </c>
    </row>
  </sheetData>
  <pageMargins left="0.7" right="0.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66"/>
  <sheetViews>
    <sheetView zoomScaleNormal="100" workbookViewId="0">
      <selection sqref="A1:XFD1048576"/>
    </sheetView>
  </sheetViews>
  <sheetFormatPr baseColWidth="10" defaultRowHeight="15" x14ac:dyDescent="0.25"/>
  <cols>
    <col min="2" max="2" width="8.42578125" customWidth="1"/>
    <col min="3" max="4" width="10" customWidth="1"/>
    <col min="5" max="5" width="9.42578125" customWidth="1"/>
    <col min="10" max="10" width="10.140625" customWidth="1"/>
    <col min="11" max="11" width="16.140625" customWidth="1"/>
    <col min="12" max="12" width="17.28515625" customWidth="1"/>
  </cols>
  <sheetData>
    <row r="3" spans="2:15" x14ac:dyDescent="0.25">
      <c r="B3" s="9" t="s">
        <v>12</v>
      </c>
      <c r="D3" t="s">
        <v>1</v>
      </c>
      <c r="E3">
        <v>0.80700000000000005</v>
      </c>
      <c r="F3" t="s">
        <v>2</v>
      </c>
      <c r="H3" t="s">
        <v>35</v>
      </c>
      <c r="J3">
        <v>50.4</v>
      </c>
      <c r="K3" t="s">
        <v>5</v>
      </c>
    </row>
    <row r="4" spans="2:15" x14ac:dyDescent="0.25">
      <c r="D4" t="s">
        <v>3</v>
      </c>
      <c r="E4">
        <f>0.996-E3</f>
        <v>0.18899999999999995</v>
      </c>
      <c r="F4" t="s">
        <v>2</v>
      </c>
      <c r="H4" t="s">
        <v>29</v>
      </c>
      <c r="J4">
        <v>0.4</v>
      </c>
      <c r="K4" t="s">
        <v>5</v>
      </c>
    </row>
    <row r="5" spans="2:15" x14ac:dyDescent="0.25">
      <c r="D5" t="s">
        <v>33</v>
      </c>
      <c r="E5">
        <f>E3+E4</f>
        <v>0.996</v>
      </c>
      <c r="F5" t="s">
        <v>2</v>
      </c>
      <c r="H5" t="s">
        <v>32</v>
      </c>
      <c r="J5">
        <v>0.1</v>
      </c>
      <c r="K5" t="s">
        <v>11</v>
      </c>
    </row>
    <row r="6" spans="2:15" x14ac:dyDescent="0.25">
      <c r="D6" t="s">
        <v>34</v>
      </c>
      <c r="E6">
        <v>0.05</v>
      </c>
      <c r="F6" t="s">
        <v>2</v>
      </c>
      <c r="H6" t="s">
        <v>30</v>
      </c>
      <c r="J6">
        <v>1</v>
      </c>
      <c r="K6" t="s">
        <v>5</v>
      </c>
    </row>
    <row r="10" spans="2:15" x14ac:dyDescent="0.25">
      <c r="B10" s="9" t="s">
        <v>4</v>
      </c>
      <c r="C10" s="9"/>
      <c r="D10" s="9">
        <v>35.5</v>
      </c>
      <c r="E10" t="s">
        <v>5</v>
      </c>
      <c r="O10" s="9"/>
    </row>
    <row r="11" spans="2:15" x14ac:dyDescent="0.25">
      <c r="B11" t="s">
        <v>30</v>
      </c>
      <c r="D11">
        <v>0.5</v>
      </c>
      <c r="E11" t="s">
        <v>5</v>
      </c>
    </row>
    <row r="12" spans="2:15" x14ac:dyDescent="0.25">
      <c r="B12" t="s">
        <v>6</v>
      </c>
      <c r="D12">
        <v>2486</v>
      </c>
      <c r="E12" t="s">
        <v>7</v>
      </c>
    </row>
    <row r="15" spans="2:15" ht="18.75" x14ac:dyDescent="0.35">
      <c r="B15" s="8" t="s">
        <v>31</v>
      </c>
      <c r="C15" s="8" t="s">
        <v>37</v>
      </c>
      <c r="D15" s="8" t="s">
        <v>36</v>
      </c>
      <c r="E15" s="8" t="s">
        <v>38</v>
      </c>
      <c r="F15" s="8" t="s">
        <v>39</v>
      </c>
      <c r="G15" s="8" t="s">
        <v>40</v>
      </c>
      <c r="H15" s="8" t="s">
        <v>41</v>
      </c>
      <c r="I15" s="8" t="s">
        <v>42</v>
      </c>
      <c r="J15" s="8" t="s">
        <v>43</v>
      </c>
      <c r="K15" s="8" t="s">
        <v>44</v>
      </c>
      <c r="L15" s="10" t="s">
        <v>45</v>
      </c>
      <c r="M15" s="11"/>
    </row>
    <row r="16" spans="2:15" x14ac:dyDescent="0.25">
      <c r="B16">
        <v>1</v>
      </c>
      <c r="C16">
        <v>49.661999999999999</v>
      </c>
      <c r="D16">
        <v>1.554</v>
      </c>
      <c r="E16" s="2">
        <f t="shared" ref="E16:E36" si="0">B16/$J$3*10^5</f>
        <v>1984.1269841269841</v>
      </c>
      <c r="F16" s="2">
        <f t="shared" ref="F16:F36" si="1">(1000*100*$J$5/$J$3)+(10*B16*$J$4/($J$3/100)^2)</f>
        <v>214.15973796926176</v>
      </c>
      <c r="G16" s="4">
        <f t="shared" ref="G16:G36" si="2">$D$10/C16</f>
        <v>0.71483226611896422</v>
      </c>
      <c r="H16" s="3">
        <f t="shared" ref="H16:H36" si="3">$D$11/C16</f>
        <v>1.0068060086182594E-2</v>
      </c>
      <c r="I16" s="3">
        <f t="shared" ref="I16:I36" si="4">$D$10*D16/C16^2</f>
        <v>2.23681958348208E-2</v>
      </c>
      <c r="J16" s="5">
        <f>H16+I16</f>
        <v>3.2436255921003396E-2</v>
      </c>
      <c r="K16" s="6">
        <f>E16/($E$5*10^5)</f>
        <v>1.9920953655893414E-2</v>
      </c>
      <c r="L16" s="7">
        <f>(F16/$E$5 + E16*$E$6/$E$5^2)/10^5</f>
        <v>3.1502460466739843E-3</v>
      </c>
    </row>
    <row r="17" spans="2:12" x14ac:dyDescent="0.25">
      <c r="B17">
        <v>2</v>
      </c>
      <c r="C17">
        <v>21.161000000000001</v>
      </c>
      <c r="D17">
        <v>0.27600000000000002</v>
      </c>
      <c r="E17" s="2">
        <f t="shared" si="0"/>
        <v>3968.2539682539682</v>
      </c>
      <c r="F17" s="2">
        <f t="shared" si="1"/>
        <v>229.90677752582513</v>
      </c>
      <c r="G17" s="4">
        <f t="shared" si="2"/>
        <v>1.6776144794669439</v>
      </c>
      <c r="H17" s="3">
        <f t="shared" si="3"/>
        <v>2.3628372950238646E-2</v>
      </c>
      <c r="I17" s="3">
        <f t="shared" si="4"/>
        <v>2.1880893924336113E-2</v>
      </c>
      <c r="J17" s="5">
        <f t="shared" ref="J17:J36" si="5">H17+I17</f>
        <v>4.5509266874574759E-2</v>
      </c>
      <c r="K17" s="6">
        <f t="shared" ref="K17:K36" si="6">E17/($E$5*10^5)</f>
        <v>3.9841907311786828E-2</v>
      </c>
      <c r="L17" s="7">
        <f t="shared" ref="L17:L36" si="7">(F17/$E$5 + E17*$E$6/$E$5^2)/10^5</f>
        <v>4.3083967277586276E-3</v>
      </c>
    </row>
    <row r="18" spans="2:12" x14ac:dyDescent="0.25">
      <c r="B18">
        <v>3</v>
      </c>
      <c r="C18">
        <v>12.135999999999999</v>
      </c>
      <c r="D18">
        <v>0.248</v>
      </c>
      <c r="E18" s="2">
        <f t="shared" si="0"/>
        <v>5952.3809523809523</v>
      </c>
      <c r="F18" s="2">
        <f t="shared" si="1"/>
        <v>245.65381708238851</v>
      </c>
      <c r="G18" s="4">
        <f t="shared" si="2"/>
        <v>2.9251812788398155</v>
      </c>
      <c r="H18" s="3">
        <f t="shared" si="3"/>
        <v>4.1199736321687545E-2</v>
      </c>
      <c r="I18" s="3">
        <f t="shared" si="4"/>
        <v>5.9776281901143237E-2</v>
      </c>
      <c r="J18" s="5">
        <f t="shared" si="5"/>
        <v>0.10097601822283078</v>
      </c>
      <c r="K18" s="6">
        <f t="shared" si="6"/>
        <v>5.9762860967680242E-2</v>
      </c>
      <c r="L18" s="7">
        <f t="shared" si="7"/>
        <v>5.4665474088432713E-3</v>
      </c>
    </row>
    <row r="19" spans="2:12" x14ac:dyDescent="0.25">
      <c r="B19">
        <v>4</v>
      </c>
      <c r="C19">
        <v>9.1869999999999994</v>
      </c>
      <c r="D19">
        <v>0.254</v>
      </c>
      <c r="E19" s="2">
        <f t="shared" si="0"/>
        <v>7936.5079365079364</v>
      </c>
      <c r="F19" s="2">
        <f t="shared" si="1"/>
        <v>261.40085663895184</v>
      </c>
      <c r="G19" s="4">
        <f t="shared" si="2"/>
        <v>3.8641558724284319</v>
      </c>
      <c r="H19" s="3">
        <f t="shared" si="3"/>
        <v>5.4424730597583543E-2</v>
      </c>
      <c r="I19" s="3">
        <f t="shared" si="4"/>
        <v>0.1068352663107458</v>
      </c>
      <c r="J19" s="5">
        <f t="shared" si="5"/>
        <v>0.16125999690832934</v>
      </c>
      <c r="K19" s="6">
        <f t="shared" si="6"/>
        <v>7.9683814623573657E-2</v>
      </c>
      <c r="L19" s="7">
        <f t="shared" si="7"/>
        <v>6.6246980899279133E-3</v>
      </c>
    </row>
    <row r="20" spans="2:12" x14ac:dyDescent="0.25">
      <c r="B20">
        <v>5</v>
      </c>
      <c r="C20">
        <v>7.6189999999999998</v>
      </c>
      <c r="D20">
        <v>0.25800000000000001</v>
      </c>
      <c r="E20" s="2">
        <f t="shared" si="0"/>
        <v>9920.6349206349223</v>
      </c>
      <c r="F20" s="2">
        <f t="shared" si="1"/>
        <v>277.14789619551522</v>
      </c>
      <c r="G20" s="4">
        <f t="shared" si="2"/>
        <v>4.6594041212757578</v>
      </c>
      <c r="H20" s="3">
        <f t="shared" si="3"/>
        <v>6.5625410158813499E-2</v>
      </c>
      <c r="I20" s="3">
        <f t="shared" si="4"/>
        <v>0.157780058182064</v>
      </c>
      <c r="J20" s="5">
        <f t="shared" si="5"/>
        <v>0.22340546834087749</v>
      </c>
      <c r="K20" s="6">
        <f t="shared" si="6"/>
        <v>9.9604768279467085E-2</v>
      </c>
      <c r="L20" s="7">
        <f t="shared" si="7"/>
        <v>7.7828487710125569E-3</v>
      </c>
    </row>
    <row r="21" spans="2:12" x14ac:dyDescent="0.25">
      <c r="B21">
        <v>6</v>
      </c>
      <c r="C21">
        <v>6.9119999999999999</v>
      </c>
      <c r="D21">
        <v>0.23100000000000001</v>
      </c>
      <c r="E21" s="2">
        <f t="shared" si="0"/>
        <v>11904.761904761905</v>
      </c>
      <c r="F21" s="2">
        <f t="shared" si="1"/>
        <v>292.8949357520786</v>
      </c>
      <c r="G21" s="4">
        <f t="shared" si="2"/>
        <v>5.1359953703703702</v>
      </c>
      <c r="H21" s="3">
        <f t="shared" si="3"/>
        <v>7.2337962962962965E-2</v>
      </c>
      <c r="I21" s="3">
        <f t="shared" si="4"/>
        <v>0.17164567861046812</v>
      </c>
      <c r="J21" s="5">
        <f t="shared" si="5"/>
        <v>0.24398364157343108</v>
      </c>
      <c r="K21" s="6">
        <f t="shared" si="6"/>
        <v>0.11952572193536048</v>
      </c>
      <c r="L21" s="7">
        <f t="shared" si="7"/>
        <v>8.9409994520972015E-3</v>
      </c>
    </row>
    <row r="22" spans="2:12" x14ac:dyDescent="0.25">
      <c r="B22">
        <v>7</v>
      </c>
      <c r="C22">
        <v>6.48</v>
      </c>
      <c r="D22">
        <v>0.22900000000000001</v>
      </c>
      <c r="E22" s="2">
        <f t="shared" si="0"/>
        <v>13888.888888888889</v>
      </c>
      <c r="F22" s="2">
        <f t="shared" si="1"/>
        <v>308.64197530864197</v>
      </c>
      <c r="G22" s="4">
        <f t="shared" si="2"/>
        <v>5.4783950617283947</v>
      </c>
      <c r="H22" s="3">
        <f t="shared" si="3"/>
        <v>7.716049382716049E-2</v>
      </c>
      <c r="I22" s="3">
        <f t="shared" si="4"/>
        <v>0.19360377610120405</v>
      </c>
      <c r="J22" s="5">
        <f t="shared" si="5"/>
        <v>0.27076426992836455</v>
      </c>
      <c r="K22" s="6">
        <f t="shared" si="6"/>
        <v>0.1394466755912539</v>
      </c>
      <c r="L22" s="7">
        <f t="shared" si="7"/>
        <v>1.0099150133181843E-2</v>
      </c>
    </row>
    <row r="23" spans="2:12" x14ac:dyDescent="0.25">
      <c r="B23">
        <v>8</v>
      </c>
      <c r="C23">
        <v>6.2249999999999996</v>
      </c>
      <c r="D23">
        <v>0.223</v>
      </c>
      <c r="E23" s="2">
        <f t="shared" si="0"/>
        <v>15873.015873015873</v>
      </c>
      <c r="F23" s="2">
        <f t="shared" si="1"/>
        <v>324.38901486520535</v>
      </c>
      <c r="G23" s="4">
        <f t="shared" si="2"/>
        <v>5.7028112449799204</v>
      </c>
      <c r="H23" s="3">
        <f t="shared" si="3"/>
        <v>8.0321285140562249E-2</v>
      </c>
      <c r="I23" s="3">
        <f t="shared" si="4"/>
        <v>0.20429347913743331</v>
      </c>
      <c r="J23" s="5">
        <f t="shared" si="5"/>
        <v>0.28461476427799559</v>
      </c>
      <c r="K23" s="6">
        <f t="shared" si="6"/>
        <v>0.15936762924714731</v>
      </c>
      <c r="L23" s="7">
        <f t="shared" si="7"/>
        <v>1.1257300814266487E-2</v>
      </c>
    </row>
    <row r="24" spans="2:12" x14ac:dyDescent="0.25">
      <c r="B24">
        <v>9</v>
      </c>
      <c r="C24">
        <v>6.1319999999999997</v>
      </c>
      <c r="D24">
        <v>0.28599999999999998</v>
      </c>
      <c r="E24" s="2">
        <f t="shared" si="0"/>
        <v>17857.142857142859</v>
      </c>
      <c r="F24" s="2">
        <f t="shared" si="1"/>
        <v>340.13605442176868</v>
      </c>
      <c r="G24" s="4">
        <f t="shared" si="2"/>
        <v>5.7893020221787346</v>
      </c>
      <c r="H24" s="3">
        <f t="shared" si="3"/>
        <v>8.1539465101108946E-2</v>
      </c>
      <c r="I24" s="3">
        <f t="shared" si="4"/>
        <v>0.27001636959281117</v>
      </c>
      <c r="J24" s="5">
        <f t="shared" si="5"/>
        <v>0.3515558346939201</v>
      </c>
      <c r="K24" s="6">
        <f t="shared" si="6"/>
        <v>0.17928858290304076</v>
      </c>
      <c r="L24" s="7">
        <f t="shared" si="7"/>
        <v>1.2415451495351129E-2</v>
      </c>
    </row>
    <row r="25" spans="2:12" x14ac:dyDescent="0.25">
      <c r="B25">
        <v>10</v>
      </c>
      <c r="C25">
        <v>6.0720000000000001</v>
      </c>
      <c r="D25">
        <v>0.29199999999999998</v>
      </c>
      <c r="E25" s="2">
        <f t="shared" si="0"/>
        <v>19841.269841269845</v>
      </c>
      <c r="F25" s="2">
        <f t="shared" si="1"/>
        <v>355.88309397833206</v>
      </c>
      <c r="G25" s="4">
        <f t="shared" si="2"/>
        <v>5.8465085638998682</v>
      </c>
      <c r="H25" s="3">
        <f t="shared" si="3"/>
        <v>8.2345191040843216E-2</v>
      </c>
      <c r="I25" s="3">
        <f t="shared" si="4"/>
        <v>0.2811562089358961</v>
      </c>
      <c r="J25" s="5">
        <f t="shared" si="5"/>
        <v>0.3635013999767393</v>
      </c>
      <c r="K25" s="6">
        <f t="shared" si="6"/>
        <v>0.19920953655893417</v>
      </c>
      <c r="L25" s="7">
        <f t="shared" si="7"/>
        <v>1.3573602176435773E-2</v>
      </c>
    </row>
    <row r="26" spans="2:12" x14ac:dyDescent="0.25">
      <c r="B26">
        <v>11</v>
      </c>
      <c r="C26">
        <v>6.0739999999999998</v>
      </c>
      <c r="D26">
        <v>0.27</v>
      </c>
      <c r="E26" s="2">
        <f t="shared" si="0"/>
        <v>21825.396825396827</v>
      </c>
      <c r="F26" s="2">
        <f t="shared" si="1"/>
        <v>371.63013353489544</v>
      </c>
      <c r="G26" s="4">
        <f t="shared" si="2"/>
        <v>5.8445834705301287</v>
      </c>
      <c r="H26" s="3">
        <f t="shared" si="3"/>
        <v>8.231807704972012E-2</v>
      </c>
      <c r="I26" s="3">
        <f t="shared" si="4"/>
        <v>0.25980203112333466</v>
      </c>
      <c r="J26" s="5">
        <f t="shared" si="5"/>
        <v>0.34212010817305477</v>
      </c>
      <c r="K26" s="6">
        <f t="shared" si="6"/>
        <v>0.21913049021482758</v>
      </c>
      <c r="L26" s="7">
        <f t="shared" si="7"/>
        <v>1.4731752857520417E-2</v>
      </c>
    </row>
    <row r="27" spans="2:12" x14ac:dyDescent="0.25">
      <c r="B27">
        <v>12</v>
      </c>
      <c r="C27">
        <v>6.0039999999999996</v>
      </c>
      <c r="D27">
        <v>0.24199999999999999</v>
      </c>
      <c r="E27" s="2">
        <f t="shared" si="0"/>
        <v>23809.523809523809</v>
      </c>
      <c r="F27" s="2">
        <f t="shared" si="1"/>
        <v>387.37717309145876</v>
      </c>
      <c r="G27" s="4">
        <f t="shared" si="2"/>
        <v>5.9127248500999334</v>
      </c>
      <c r="H27" s="3">
        <f t="shared" si="3"/>
        <v>8.3277814790139917E-2</v>
      </c>
      <c r="I27" s="3">
        <f t="shared" si="4"/>
        <v>0.23832102160629312</v>
      </c>
      <c r="J27" s="5">
        <f t="shared" si="5"/>
        <v>0.32159883639643305</v>
      </c>
      <c r="K27" s="6">
        <f t="shared" si="6"/>
        <v>0.23905144387072097</v>
      </c>
      <c r="L27" s="7">
        <f t="shared" si="7"/>
        <v>1.5889903538605057E-2</v>
      </c>
    </row>
    <row r="28" spans="2:12" x14ac:dyDescent="0.25">
      <c r="B28">
        <v>13</v>
      </c>
      <c r="C28">
        <v>6.0289999999999999</v>
      </c>
      <c r="D28">
        <v>0.25900000000000001</v>
      </c>
      <c r="E28" s="2">
        <f t="shared" si="0"/>
        <v>25793.650793650795</v>
      </c>
      <c r="F28" s="2">
        <f t="shared" si="1"/>
        <v>403.12421264802214</v>
      </c>
      <c r="G28" s="4">
        <f t="shared" si="2"/>
        <v>5.8882069995024056</v>
      </c>
      <c r="H28" s="3">
        <f t="shared" si="3"/>
        <v>8.2932492950738096E-2</v>
      </c>
      <c r="I28" s="3">
        <f t="shared" si="4"/>
        <v>0.25295166907797689</v>
      </c>
      <c r="J28" s="5">
        <f t="shared" si="5"/>
        <v>0.33588416202871496</v>
      </c>
      <c r="K28" s="6">
        <f t="shared" si="6"/>
        <v>0.25897239752661438</v>
      </c>
      <c r="L28" s="7">
        <f t="shared" si="7"/>
        <v>1.70480542196897E-2</v>
      </c>
    </row>
    <row r="29" spans="2:12" x14ac:dyDescent="0.25">
      <c r="B29">
        <v>14</v>
      </c>
      <c r="C29">
        <v>6.1420000000000003</v>
      </c>
      <c r="D29">
        <v>0.27300000000000002</v>
      </c>
      <c r="E29" s="2">
        <f t="shared" si="0"/>
        <v>27777.777777777777</v>
      </c>
      <c r="F29" s="2">
        <f t="shared" si="1"/>
        <v>418.87125220458552</v>
      </c>
      <c r="G29" s="4">
        <f t="shared" si="2"/>
        <v>5.7798762618039721</v>
      </c>
      <c r="H29" s="3">
        <f t="shared" si="3"/>
        <v>8.140670791273201E-2</v>
      </c>
      <c r="I29" s="3">
        <f t="shared" si="4"/>
        <v>0.25690430144455956</v>
      </c>
      <c r="J29" s="5">
        <f t="shared" si="5"/>
        <v>0.33831100935729158</v>
      </c>
      <c r="K29" s="6">
        <f t="shared" si="6"/>
        <v>0.2788933511825078</v>
      </c>
      <c r="L29" s="7">
        <f t="shared" si="7"/>
        <v>1.8206204900774341E-2</v>
      </c>
    </row>
    <row r="30" spans="2:12" x14ac:dyDescent="0.25">
      <c r="B30">
        <v>15</v>
      </c>
      <c r="C30">
        <v>6.165</v>
      </c>
      <c r="D30">
        <v>0.23899999999999999</v>
      </c>
      <c r="E30" s="2">
        <f t="shared" si="0"/>
        <v>29761.904761904763</v>
      </c>
      <c r="F30" s="2">
        <f t="shared" si="1"/>
        <v>434.61829176114884</v>
      </c>
      <c r="G30" s="4">
        <f t="shared" si="2"/>
        <v>5.7583130575831305</v>
      </c>
      <c r="H30" s="3">
        <f t="shared" si="3"/>
        <v>8.1103000811030002E-2</v>
      </c>
      <c r="I30" s="3">
        <f t="shared" si="4"/>
        <v>0.2232338719809194</v>
      </c>
      <c r="J30" s="5">
        <f t="shared" si="5"/>
        <v>0.30433687279194943</v>
      </c>
      <c r="K30" s="6">
        <f t="shared" si="6"/>
        <v>0.29881430483840121</v>
      </c>
      <c r="L30" s="7">
        <f t="shared" si="7"/>
        <v>1.9364355581858988E-2</v>
      </c>
    </row>
    <row r="31" spans="2:12" x14ac:dyDescent="0.25">
      <c r="B31">
        <v>16</v>
      </c>
      <c r="C31">
        <v>6.2409999999999997</v>
      </c>
      <c r="D31">
        <v>0.251</v>
      </c>
      <c r="E31" s="2">
        <f t="shared" si="0"/>
        <v>31746.031746031746</v>
      </c>
      <c r="F31" s="2">
        <f t="shared" si="1"/>
        <v>450.36533131771228</v>
      </c>
      <c r="G31" s="4">
        <f t="shared" si="2"/>
        <v>5.6881909950328478</v>
      </c>
      <c r="H31" s="3">
        <f t="shared" si="3"/>
        <v>8.0115366127223211E-2</v>
      </c>
      <c r="I31" s="3">
        <f t="shared" si="4"/>
        <v>0.2287671750926526</v>
      </c>
      <c r="J31" s="5">
        <f t="shared" si="5"/>
        <v>0.30888254121987579</v>
      </c>
      <c r="K31" s="6">
        <f t="shared" si="6"/>
        <v>0.31873525849429463</v>
      </c>
      <c r="L31" s="7">
        <f t="shared" si="7"/>
        <v>2.0522506262943628E-2</v>
      </c>
    </row>
    <row r="32" spans="2:12" x14ac:dyDescent="0.25">
      <c r="B32">
        <v>17</v>
      </c>
      <c r="C32">
        <v>6.3639999999999999</v>
      </c>
      <c r="D32">
        <v>0.25600000000000001</v>
      </c>
      <c r="E32" s="2">
        <f t="shared" si="0"/>
        <v>33730.158730158735</v>
      </c>
      <c r="F32" s="2">
        <f t="shared" si="1"/>
        <v>466.1123708742756</v>
      </c>
      <c r="G32" s="4">
        <f t="shared" si="2"/>
        <v>5.5782526712759273</v>
      </c>
      <c r="H32" s="3">
        <f t="shared" si="3"/>
        <v>7.8566939032055319E-2</v>
      </c>
      <c r="I32" s="3">
        <f t="shared" si="4"/>
        <v>0.22439231361512219</v>
      </c>
      <c r="J32" s="5">
        <f t="shared" si="5"/>
        <v>0.30295925264717749</v>
      </c>
      <c r="K32" s="6">
        <f t="shared" si="6"/>
        <v>0.3386562121501881</v>
      </c>
      <c r="L32" s="7">
        <f t="shared" si="7"/>
        <v>2.1680656944028279E-2</v>
      </c>
    </row>
    <row r="33" spans="2:13" x14ac:dyDescent="0.25">
      <c r="B33">
        <v>18</v>
      </c>
      <c r="C33">
        <v>6.46</v>
      </c>
      <c r="D33">
        <v>0.26100000000000001</v>
      </c>
      <c r="E33" s="2">
        <f t="shared" si="0"/>
        <v>35714.285714285717</v>
      </c>
      <c r="F33" s="2">
        <f t="shared" si="1"/>
        <v>481.85941043083892</v>
      </c>
      <c r="G33" s="4">
        <f t="shared" si="2"/>
        <v>5.4953560371517032</v>
      </c>
      <c r="H33" s="3">
        <f t="shared" si="3"/>
        <v>7.7399380804953566E-2</v>
      </c>
      <c r="I33" s="3">
        <f t="shared" si="4"/>
        <v>0.22202599468987533</v>
      </c>
      <c r="J33" s="5">
        <f t="shared" si="5"/>
        <v>0.29942537549482889</v>
      </c>
      <c r="K33" s="6">
        <f t="shared" si="6"/>
        <v>0.35857716580608151</v>
      </c>
      <c r="L33" s="7">
        <f t="shared" si="7"/>
        <v>2.2838807625112919E-2</v>
      </c>
    </row>
    <row r="34" spans="2:13" x14ac:dyDescent="0.25">
      <c r="B34">
        <v>19</v>
      </c>
      <c r="C34">
        <v>6.5250000000000004</v>
      </c>
      <c r="D34">
        <v>0.26</v>
      </c>
      <c r="E34" s="2">
        <f t="shared" si="0"/>
        <v>37698.4126984127</v>
      </c>
      <c r="F34" s="2">
        <f t="shared" si="1"/>
        <v>497.60644998740236</v>
      </c>
      <c r="G34" s="4">
        <f t="shared" si="2"/>
        <v>5.4406130268199231</v>
      </c>
      <c r="H34" s="3">
        <f t="shared" si="3"/>
        <v>7.662835249042145E-2</v>
      </c>
      <c r="I34" s="3">
        <f t="shared" si="4"/>
        <v>0.21679071064723066</v>
      </c>
      <c r="J34" s="5">
        <f t="shared" si="5"/>
        <v>0.29341906313765209</v>
      </c>
      <c r="K34" s="6">
        <f t="shared" si="6"/>
        <v>0.37849811946197487</v>
      </c>
      <c r="L34" s="7">
        <f t="shared" si="7"/>
        <v>2.3996958306197556E-2</v>
      </c>
    </row>
    <row r="35" spans="2:13" x14ac:dyDescent="0.25">
      <c r="B35">
        <v>20</v>
      </c>
      <c r="C35">
        <v>6.5990000000000002</v>
      </c>
      <c r="D35">
        <v>0.25700000000000001</v>
      </c>
      <c r="E35" s="2">
        <f t="shared" si="0"/>
        <v>39682.539682539689</v>
      </c>
      <c r="F35" s="2">
        <f t="shared" si="1"/>
        <v>513.35348954396568</v>
      </c>
      <c r="G35" s="4">
        <f t="shared" si="2"/>
        <v>5.3796029701469914</v>
      </c>
      <c r="H35" s="3">
        <f t="shared" si="3"/>
        <v>7.5769055917563263E-2</v>
      </c>
      <c r="I35" s="3">
        <f t="shared" si="4"/>
        <v>0.20951022326530941</v>
      </c>
      <c r="J35" s="5">
        <f t="shared" si="5"/>
        <v>0.28527927918287266</v>
      </c>
      <c r="K35" s="6">
        <f t="shared" si="6"/>
        <v>0.39841907311786834</v>
      </c>
      <c r="L35" s="7">
        <f t="shared" si="7"/>
        <v>2.5155108987282206E-2</v>
      </c>
    </row>
    <row r="36" spans="2:13" x14ac:dyDescent="0.25">
      <c r="B36">
        <v>21</v>
      </c>
      <c r="C36">
        <v>6.7590000000000003</v>
      </c>
      <c r="D36">
        <v>0.28100000000000003</v>
      </c>
      <c r="E36" s="2">
        <f t="shared" si="0"/>
        <v>41666.666666666672</v>
      </c>
      <c r="F36" s="2">
        <f t="shared" si="1"/>
        <v>529.10052910052912</v>
      </c>
      <c r="G36" s="4">
        <f t="shared" si="2"/>
        <v>5.2522562509246926</v>
      </c>
      <c r="H36" s="3">
        <f t="shared" si="3"/>
        <v>7.3975440153868907E-2</v>
      </c>
      <c r="I36" s="3">
        <f t="shared" si="4"/>
        <v>0.21835833799524168</v>
      </c>
      <c r="J36" s="5">
        <f t="shared" si="5"/>
        <v>0.2923337781491106</v>
      </c>
      <c r="K36" s="6">
        <f t="shared" si="6"/>
        <v>0.41834002677376175</v>
      </c>
      <c r="L36" s="7">
        <f t="shared" si="7"/>
        <v>2.6313259668366847E-2</v>
      </c>
    </row>
    <row r="38" spans="2:13" x14ac:dyDescent="0.25">
      <c r="E38" s="2"/>
    </row>
    <row r="40" spans="2:13" x14ac:dyDescent="0.25">
      <c r="B40" s="9"/>
      <c r="C40" s="9"/>
      <c r="D40" s="9"/>
    </row>
    <row r="41" spans="2:13" x14ac:dyDescent="0.25">
      <c r="B41" t="s">
        <v>4</v>
      </c>
      <c r="D41">
        <v>23.5</v>
      </c>
      <c r="E41" t="s">
        <v>5</v>
      </c>
    </row>
    <row r="42" spans="2:13" x14ac:dyDescent="0.25">
      <c r="B42" t="s">
        <v>30</v>
      </c>
      <c r="D42">
        <v>0.5</v>
      </c>
      <c r="E42" t="s">
        <v>5</v>
      </c>
    </row>
    <row r="43" spans="2:13" x14ac:dyDescent="0.25">
      <c r="B43" t="s">
        <v>6</v>
      </c>
      <c r="D43">
        <v>2363</v>
      </c>
      <c r="E43" t="s">
        <v>7</v>
      </c>
    </row>
    <row r="45" spans="2:13" ht="18.75" x14ac:dyDescent="0.35">
      <c r="B45" s="8" t="s">
        <v>31</v>
      </c>
      <c r="C45" s="8" t="s">
        <v>37</v>
      </c>
      <c r="D45" s="8" t="s">
        <v>36</v>
      </c>
      <c r="E45" s="8" t="s">
        <v>38</v>
      </c>
      <c r="F45" s="8" t="s">
        <v>39</v>
      </c>
      <c r="G45" s="8" t="s">
        <v>40</v>
      </c>
      <c r="H45" s="8" t="s">
        <v>41</v>
      </c>
      <c r="I45" s="8" t="s">
        <v>42</v>
      </c>
      <c r="J45" s="8" t="s">
        <v>43</v>
      </c>
      <c r="K45" s="8" t="s">
        <v>44</v>
      </c>
      <c r="L45" s="10" t="s">
        <v>45</v>
      </c>
      <c r="M45" s="11"/>
    </row>
    <row r="46" spans="2:13" x14ac:dyDescent="0.25">
      <c r="B46">
        <v>1</v>
      </c>
      <c r="C46">
        <v>34.034999999999997</v>
      </c>
      <c r="D46">
        <v>0.32600000000000001</v>
      </c>
      <c r="E46" s="2">
        <f t="shared" ref="E46:E66" si="8">B46/$J$3*10^5</f>
        <v>1984.1269841269841</v>
      </c>
      <c r="F46" s="2">
        <f t="shared" ref="F46:F66" si="9">(1000*100*$J$5/$J$3)+(10*B46*$J$4/($J$3/100)^2)</f>
        <v>214.15973796926176</v>
      </c>
      <c r="G46" s="4">
        <f>$D$41/C46</f>
        <v>0.69046569707653893</v>
      </c>
      <c r="H46" s="3">
        <f>$D$42/C46</f>
        <v>1.4690759512266786E-2</v>
      </c>
      <c r="I46" s="3">
        <f>$D$41*D46/C46^2</f>
        <v>6.6135395107081449E-3</v>
      </c>
      <c r="J46" s="5">
        <f>H46+I46</f>
        <v>2.130429902297493E-2</v>
      </c>
      <c r="K46" s="6">
        <f>E46/($E$5*10^5)</f>
        <v>1.9920953655893414E-2</v>
      </c>
      <c r="L46" s="7">
        <f>(F46/$E$5 + E46*$E$6/$E$5^2)/10^5</f>
        <v>3.1502460466739843E-3</v>
      </c>
    </row>
    <row r="47" spans="2:13" x14ac:dyDescent="0.25">
      <c r="B47">
        <v>2</v>
      </c>
      <c r="C47">
        <v>13.6</v>
      </c>
      <c r="D47">
        <v>0.23599999999999999</v>
      </c>
      <c r="E47" s="2">
        <f t="shared" si="8"/>
        <v>3968.2539682539682</v>
      </c>
      <c r="F47" s="2">
        <f t="shared" si="9"/>
        <v>229.90677752582513</v>
      </c>
      <c r="G47" s="4">
        <f t="shared" ref="G47:G66" si="10">$D$41/C47</f>
        <v>1.7279411764705883</v>
      </c>
      <c r="H47" s="3">
        <f t="shared" ref="H47:H66" si="11">$D$42/C47</f>
        <v>3.6764705882352942E-2</v>
      </c>
      <c r="I47" s="3">
        <f t="shared" ref="I47:I66" si="12">$D$41*D47/C47^2</f>
        <v>2.9984861591695503E-2</v>
      </c>
      <c r="J47" s="5">
        <f t="shared" ref="J47:J66" si="13">H47+I47</f>
        <v>6.6749567474048449E-2</v>
      </c>
      <c r="K47" s="6">
        <f t="shared" ref="K47:K66" si="14">E47/($E$5*10^5)</f>
        <v>3.9841907311786828E-2</v>
      </c>
      <c r="L47" s="7">
        <f t="shared" ref="L47:L66" si="15">(F47/$E$5 + E47*$E$6/$E$5^2)/10^5</f>
        <v>4.3083967277586276E-3</v>
      </c>
    </row>
    <row r="48" spans="2:13" x14ac:dyDescent="0.25">
      <c r="B48">
        <v>3</v>
      </c>
      <c r="C48">
        <v>8.1880000000000006</v>
      </c>
      <c r="D48">
        <v>0.22900000000000001</v>
      </c>
      <c r="E48" s="2">
        <f t="shared" si="8"/>
        <v>5952.3809523809523</v>
      </c>
      <c r="F48" s="2">
        <f t="shared" si="9"/>
        <v>245.65381708238851</v>
      </c>
      <c r="G48" s="4">
        <f t="shared" si="10"/>
        <v>2.8700537371763555</v>
      </c>
      <c r="H48" s="3">
        <f t="shared" si="11"/>
        <v>6.106497313141182E-2</v>
      </c>
      <c r="I48" s="3">
        <f t="shared" si="12"/>
        <v>8.0268967490643064E-2</v>
      </c>
      <c r="J48" s="5">
        <f t="shared" si="13"/>
        <v>0.1413339406220549</v>
      </c>
      <c r="K48" s="6">
        <f t="shared" si="14"/>
        <v>5.9762860967680242E-2</v>
      </c>
      <c r="L48" s="7">
        <f t="shared" si="15"/>
        <v>5.4665474088432713E-3</v>
      </c>
    </row>
    <row r="49" spans="2:12" x14ac:dyDescent="0.25">
      <c r="B49">
        <v>4</v>
      </c>
      <c r="C49">
        <v>5.931</v>
      </c>
      <c r="D49">
        <v>0.219</v>
      </c>
      <c r="E49" s="2">
        <f t="shared" si="8"/>
        <v>7936.5079365079364</v>
      </c>
      <c r="F49" s="2">
        <f t="shared" si="9"/>
        <v>261.40085663895184</v>
      </c>
      <c r="G49" s="4">
        <f t="shared" si="10"/>
        <v>3.9622323385601077</v>
      </c>
      <c r="H49" s="3">
        <f t="shared" si="11"/>
        <v>8.4302815714044854E-2</v>
      </c>
      <c r="I49" s="3">
        <f t="shared" si="12"/>
        <v>0.14630397608239143</v>
      </c>
      <c r="J49" s="5">
        <f t="shared" si="13"/>
        <v>0.23060679179643628</v>
      </c>
      <c r="K49" s="6">
        <f t="shared" si="14"/>
        <v>7.9683814623573657E-2</v>
      </c>
      <c r="L49" s="7">
        <f t="shared" si="15"/>
        <v>6.6246980899279133E-3</v>
      </c>
    </row>
    <row r="50" spans="2:12" x14ac:dyDescent="0.25">
      <c r="B50">
        <v>5</v>
      </c>
      <c r="C50">
        <v>4.9420000000000002</v>
      </c>
      <c r="D50">
        <v>0.218</v>
      </c>
      <c r="E50" s="2">
        <f t="shared" si="8"/>
        <v>9920.6349206349223</v>
      </c>
      <c r="F50" s="2">
        <f t="shared" si="9"/>
        <v>277.14789619551522</v>
      </c>
      <c r="G50" s="4">
        <f t="shared" si="10"/>
        <v>4.755159854309996</v>
      </c>
      <c r="H50" s="3">
        <f t="shared" si="11"/>
        <v>0.10117361392148927</v>
      </c>
      <c r="I50" s="3">
        <f t="shared" si="12"/>
        <v>0.20975816435442715</v>
      </c>
      <c r="J50" s="5">
        <f t="shared" si="13"/>
        <v>0.31093177827591645</v>
      </c>
      <c r="K50" s="6">
        <f t="shared" si="14"/>
        <v>9.9604768279467085E-2</v>
      </c>
      <c r="L50" s="7">
        <f t="shared" si="15"/>
        <v>7.7828487710125569E-3</v>
      </c>
    </row>
    <row r="51" spans="2:12" x14ac:dyDescent="0.25">
      <c r="B51">
        <v>6</v>
      </c>
      <c r="C51">
        <v>4.4580000000000002</v>
      </c>
      <c r="D51">
        <v>0.218</v>
      </c>
      <c r="E51" s="2">
        <f t="shared" si="8"/>
        <v>11904.761904761905</v>
      </c>
      <c r="F51" s="2">
        <f t="shared" si="9"/>
        <v>292.8949357520786</v>
      </c>
      <c r="G51" s="4">
        <f t="shared" si="10"/>
        <v>5.271422162404666</v>
      </c>
      <c r="H51" s="3">
        <f t="shared" si="11"/>
        <v>0.11215791834903543</v>
      </c>
      <c r="I51" s="3">
        <f t="shared" si="12"/>
        <v>0.25777703710278538</v>
      </c>
      <c r="J51" s="5">
        <f t="shared" si="13"/>
        <v>0.36993495545182081</v>
      </c>
      <c r="K51" s="6">
        <f t="shared" si="14"/>
        <v>0.11952572193536048</v>
      </c>
      <c r="L51" s="7">
        <f t="shared" si="15"/>
        <v>8.9409994520972015E-3</v>
      </c>
    </row>
    <row r="52" spans="2:12" x14ac:dyDescent="0.25">
      <c r="B52">
        <v>7</v>
      </c>
      <c r="C52">
        <v>4.1310000000000002</v>
      </c>
      <c r="D52">
        <v>0.30099999999999999</v>
      </c>
      <c r="E52" s="2">
        <f t="shared" si="8"/>
        <v>13888.888888888889</v>
      </c>
      <c r="F52" s="2">
        <f t="shared" si="9"/>
        <v>308.64197530864197</v>
      </c>
      <c r="G52" s="4">
        <f t="shared" si="10"/>
        <v>5.6886952311788912</v>
      </c>
      <c r="H52" s="3">
        <f t="shared" si="11"/>
        <v>0.12103606874848705</v>
      </c>
      <c r="I52" s="3">
        <f t="shared" si="12"/>
        <v>0.41449945886827549</v>
      </c>
      <c r="J52" s="5">
        <f t="shared" si="13"/>
        <v>0.5355355276167626</v>
      </c>
      <c r="K52" s="6">
        <f t="shared" si="14"/>
        <v>0.1394466755912539</v>
      </c>
      <c r="L52" s="7">
        <f t="shared" si="15"/>
        <v>1.0099150133181843E-2</v>
      </c>
    </row>
    <row r="53" spans="2:12" x14ac:dyDescent="0.25">
      <c r="B53">
        <v>8</v>
      </c>
      <c r="C53">
        <v>3.9359999999999999</v>
      </c>
      <c r="D53">
        <v>0.254</v>
      </c>
      <c r="E53" s="2">
        <f t="shared" si="8"/>
        <v>15873.015873015873</v>
      </c>
      <c r="F53" s="2">
        <f t="shared" si="9"/>
        <v>324.38901486520535</v>
      </c>
      <c r="G53" s="4">
        <f t="shared" si="10"/>
        <v>5.970528455284553</v>
      </c>
      <c r="H53" s="3">
        <f t="shared" si="11"/>
        <v>0.12703252032520326</v>
      </c>
      <c r="I53" s="3">
        <f t="shared" si="12"/>
        <v>0.38529324889285482</v>
      </c>
      <c r="J53" s="5">
        <f t="shared" si="13"/>
        <v>0.51232576921805806</v>
      </c>
      <c r="K53" s="6">
        <f t="shared" si="14"/>
        <v>0.15936762924714731</v>
      </c>
      <c r="L53" s="7">
        <f t="shared" si="15"/>
        <v>1.1257300814266487E-2</v>
      </c>
    </row>
    <row r="54" spans="2:12" x14ac:dyDescent="0.25">
      <c r="B54">
        <v>9</v>
      </c>
      <c r="C54">
        <v>3.911</v>
      </c>
      <c r="D54">
        <v>0.251</v>
      </c>
      <c r="E54" s="2">
        <f t="shared" si="8"/>
        <v>17857.142857142859</v>
      </c>
      <c r="F54" s="2">
        <f t="shared" si="9"/>
        <v>340.13605442176868</v>
      </c>
      <c r="G54" s="4">
        <f t="shared" si="10"/>
        <v>6.0086934287905907</v>
      </c>
      <c r="H54" s="3">
        <f t="shared" si="11"/>
        <v>0.12784454103809767</v>
      </c>
      <c r="I54" s="3">
        <f t="shared" si="12"/>
        <v>0.38562568412846798</v>
      </c>
      <c r="J54" s="5">
        <f t="shared" si="13"/>
        <v>0.51347022516656571</v>
      </c>
      <c r="K54" s="6">
        <f t="shared" si="14"/>
        <v>0.17928858290304076</v>
      </c>
      <c r="L54" s="7">
        <f t="shared" si="15"/>
        <v>1.2415451495351129E-2</v>
      </c>
    </row>
    <row r="55" spans="2:12" x14ac:dyDescent="0.25">
      <c r="B55">
        <v>10</v>
      </c>
      <c r="C55">
        <v>3.907</v>
      </c>
      <c r="D55">
        <v>0.218</v>
      </c>
      <c r="E55" s="2">
        <f t="shared" si="8"/>
        <v>19841.269841269845</v>
      </c>
      <c r="F55" s="2">
        <f t="shared" si="9"/>
        <v>355.88309397833206</v>
      </c>
      <c r="G55" s="4">
        <f t="shared" si="10"/>
        <v>6.0148451497312516</v>
      </c>
      <c r="H55" s="3">
        <f t="shared" si="11"/>
        <v>0.12797542871768619</v>
      </c>
      <c r="I55" s="3">
        <f t="shared" si="12"/>
        <v>0.33561204060440564</v>
      </c>
      <c r="J55" s="5">
        <f t="shared" si="13"/>
        <v>0.46358746932209183</v>
      </c>
      <c r="K55" s="6">
        <f t="shared" si="14"/>
        <v>0.19920953655893417</v>
      </c>
      <c r="L55" s="7">
        <f t="shared" si="15"/>
        <v>1.3573602176435773E-2</v>
      </c>
    </row>
    <row r="56" spans="2:12" x14ac:dyDescent="0.25">
      <c r="B56">
        <v>11</v>
      </c>
      <c r="C56">
        <v>3.839</v>
      </c>
      <c r="D56">
        <v>0.23499999999999999</v>
      </c>
      <c r="E56" s="2">
        <f t="shared" si="8"/>
        <v>21825.396825396827</v>
      </c>
      <c r="F56" s="2">
        <f t="shared" si="9"/>
        <v>371.63013353489544</v>
      </c>
      <c r="G56" s="4">
        <f t="shared" si="10"/>
        <v>6.1213857775462364</v>
      </c>
      <c r="H56" s="3">
        <f t="shared" si="11"/>
        <v>0.13024225058609012</v>
      </c>
      <c r="I56" s="3">
        <f t="shared" si="12"/>
        <v>0.37471363837545335</v>
      </c>
      <c r="J56" s="5">
        <f t="shared" si="13"/>
        <v>0.50495588896154353</v>
      </c>
      <c r="K56" s="6">
        <f t="shared" si="14"/>
        <v>0.21913049021482758</v>
      </c>
      <c r="L56" s="7">
        <f t="shared" si="15"/>
        <v>1.4731752857520417E-2</v>
      </c>
    </row>
    <row r="57" spans="2:12" x14ac:dyDescent="0.25">
      <c r="B57">
        <v>12</v>
      </c>
      <c r="C57">
        <v>3.9249999999999998</v>
      </c>
      <c r="D57">
        <v>0.24199999999999999</v>
      </c>
      <c r="E57" s="2">
        <f t="shared" si="8"/>
        <v>23809.523809523809</v>
      </c>
      <c r="F57" s="2">
        <f t="shared" si="9"/>
        <v>387.37717309145876</v>
      </c>
      <c r="G57" s="4">
        <f t="shared" si="10"/>
        <v>5.9872611464968157</v>
      </c>
      <c r="H57" s="3">
        <f t="shared" si="11"/>
        <v>0.12738853503184713</v>
      </c>
      <c r="I57" s="3">
        <f t="shared" si="12"/>
        <v>0.36915087833177818</v>
      </c>
      <c r="J57" s="5">
        <f t="shared" si="13"/>
        <v>0.49653941336362528</v>
      </c>
      <c r="K57" s="6">
        <f t="shared" si="14"/>
        <v>0.23905144387072097</v>
      </c>
      <c r="L57" s="7">
        <f t="shared" si="15"/>
        <v>1.5889903538605057E-2</v>
      </c>
    </row>
    <row r="58" spans="2:12" x14ac:dyDescent="0.25">
      <c r="B58">
        <v>13</v>
      </c>
      <c r="C58">
        <v>3.8740000000000001</v>
      </c>
      <c r="D58">
        <v>0.28399999999999997</v>
      </c>
      <c r="E58" s="2">
        <f t="shared" si="8"/>
        <v>25793.650793650795</v>
      </c>
      <c r="F58" s="2">
        <f t="shared" si="9"/>
        <v>403.12421264802214</v>
      </c>
      <c r="G58" s="4">
        <f t="shared" si="10"/>
        <v>6.0660815694372738</v>
      </c>
      <c r="H58" s="3">
        <f t="shared" si="11"/>
        <v>0.12906556530717606</v>
      </c>
      <c r="I58" s="3">
        <f t="shared" si="12"/>
        <v>0.44469983627263437</v>
      </c>
      <c r="J58" s="5">
        <f t="shared" si="13"/>
        <v>0.57376540157981037</v>
      </c>
      <c r="K58" s="6">
        <f t="shared" si="14"/>
        <v>0.25897239752661438</v>
      </c>
      <c r="L58" s="7">
        <f t="shared" si="15"/>
        <v>1.70480542196897E-2</v>
      </c>
    </row>
    <row r="59" spans="2:12" x14ac:dyDescent="0.25">
      <c r="B59">
        <v>14</v>
      </c>
      <c r="C59">
        <v>3.8879999999999999</v>
      </c>
      <c r="D59">
        <v>0.26300000000000001</v>
      </c>
      <c r="E59" s="2">
        <f t="shared" si="8"/>
        <v>27777.777777777777</v>
      </c>
      <c r="F59" s="2">
        <f t="shared" si="9"/>
        <v>418.87125220458552</v>
      </c>
      <c r="G59" s="4">
        <f t="shared" si="10"/>
        <v>6.0442386831275723</v>
      </c>
      <c r="H59" s="3">
        <f t="shared" si="11"/>
        <v>0.12860082304526749</v>
      </c>
      <c r="I59" s="3">
        <f t="shared" si="12"/>
        <v>0.40885668046876328</v>
      </c>
      <c r="J59" s="5">
        <f t="shared" si="13"/>
        <v>0.53745750351403077</v>
      </c>
      <c r="K59" s="6">
        <f t="shared" si="14"/>
        <v>0.2788933511825078</v>
      </c>
      <c r="L59" s="7">
        <f t="shared" si="15"/>
        <v>1.8206204900774341E-2</v>
      </c>
    </row>
    <row r="60" spans="2:12" x14ac:dyDescent="0.25">
      <c r="B60">
        <v>15</v>
      </c>
      <c r="C60">
        <v>3.9249999999999998</v>
      </c>
      <c r="D60">
        <v>0.28399999999999997</v>
      </c>
      <c r="E60" s="2">
        <f t="shared" si="8"/>
        <v>29761.904761904763</v>
      </c>
      <c r="F60" s="2">
        <f t="shared" si="9"/>
        <v>434.61829176114884</v>
      </c>
      <c r="G60" s="4">
        <f t="shared" si="10"/>
        <v>5.9872611464968157</v>
      </c>
      <c r="H60" s="3">
        <f t="shared" si="11"/>
        <v>0.12738853503184713</v>
      </c>
      <c r="I60" s="3">
        <f t="shared" si="12"/>
        <v>0.4332183861414256</v>
      </c>
      <c r="J60" s="5">
        <f t="shared" si="13"/>
        <v>0.56060692117327271</v>
      </c>
      <c r="K60" s="6">
        <f t="shared" si="14"/>
        <v>0.29881430483840121</v>
      </c>
      <c r="L60" s="7">
        <f t="shared" si="15"/>
        <v>1.9364355581858988E-2</v>
      </c>
    </row>
    <row r="61" spans="2:12" x14ac:dyDescent="0.25">
      <c r="B61">
        <v>16</v>
      </c>
      <c r="C61">
        <v>4.024</v>
      </c>
      <c r="D61">
        <v>0.24</v>
      </c>
      <c r="E61" s="2">
        <f t="shared" si="8"/>
        <v>31746.031746031746</v>
      </c>
      <c r="F61" s="2">
        <f t="shared" si="9"/>
        <v>450.36533131771228</v>
      </c>
      <c r="G61" s="4">
        <f t="shared" si="10"/>
        <v>5.8399602385685885</v>
      </c>
      <c r="H61" s="3">
        <f t="shared" si="11"/>
        <v>0.1242544731610338</v>
      </c>
      <c r="I61" s="3">
        <f t="shared" si="12"/>
        <v>0.34830776770786809</v>
      </c>
      <c r="J61" s="5">
        <f t="shared" si="13"/>
        <v>0.47256224086890186</v>
      </c>
      <c r="K61" s="6">
        <f t="shared" si="14"/>
        <v>0.31873525849429463</v>
      </c>
      <c r="L61" s="7">
        <f t="shared" si="15"/>
        <v>2.0522506262943628E-2</v>
      </c>
    </row>
    <row r="62" spans="2:12" x14ac:dyDescent="0.25">
      <c r="B62">
        <v>17</v>
      </c>
      <c r="C62">
        <v>4.0449999999999999</v>
      </c>
      <c r="D62">
        <v>0.24299999999999999</v>
      </c>
      <c r="E62" s="2">
        <f t="shared" si="8"/>
        <v>33730.158730158735</v>
      </c>
      <c r="F62" s="2">
        <f t="shared" si="9"/>
        <v>466.1123708742756</v>
      </c>
      <c r="G62" s="4">
        <f t="shared" si="10"/>
        <v>5.8096415327564896</v>
      </c>
      <c r="H62" s="3">
        <f t="shared" si="11"/>
        <v>0.12360939431396786</v>
      </c>
      <c r="I62" s="3">
        <f t="shared" si="12"/>
        <v>0.34900936772801655</v>
      </c>
      <c r="J62" s="5">
        <f t="shared" si="13"/>
        <v>0.47261876204198439</v>
      </c>
      <c r="K62" s="6">
        <f t="shared" si="14"/>
        <v>0.3386562121501881</v>
      </c>
      <c r="L62" s="7">
        <f t="shared" si="15"/>
        <v>2.1680656944028279E-2</v>
      </c>
    </row>
    <row r="63" spans="2:12" x14ac:dyDescent="0.25">
      <c r="B63">
        <v>18</v>
      </c>
      <c r="C63">
        <v>4.1550000000000002</v>
      </c>
      <c r="D63">
        <v>0.29899999999999999</v>
      </c>
      <c r="E63" s="2">
        <f t="shared" si="8"/>
        <v>35714.285714285717</v>
      </c>
      <c r="F63" s="2">
        <f t="shared" si="9"/>
        <v>481.85941043083892</v>
      </c>
      <c r="G63" s="4">
        <f t="shared" si="10"/>
        <v>5.6558363417569186</v>
      </c>
      <c r="H63" s="3">
        <f t="shared" si="11"/>
        <v>0.12033694344163658</v>
      </c>
      <c r="I63" s="3">
        <f t="shared" si="12"/>
        <v>0.40700242266794667</v>
      </c>
      <c r="J63" s="5">
        <f t="shared" si="13"/>
        <v>0.52733936610958321</v>
      </c>
      <c r="K63" s="6">
        <f t="shared" si="14"/>
        <v>0.35857716580608151</v>
      </c>
      <c r="L63" s="7">
        <f t="shared" si="15"/>
        <v>2.2838807625112919E-2</v>
      </c>
    </row>
    <row r="64" spans="2:12" x14ac:dyDescent="0.25">
      <c r="B64">
        <v>19</v>
      </c>
      <c r="C64">
        <v>4.1559999999999997</v>
      </c>
      <c r="D64">
        <v>0.26300000000000001</v>
      </c>
      <c r="E64" s="2">
        <f t="shared" si="8"/>
        <v>37698.4126984127</v>
      </c>
      <c r="F64" s="2">
        <f t="shared" si="9"/>
        <v>497.60644998740236</v>
      </c>
      <c r="G64" s="4">
        <f t="shared" si="10"/>
        <v>5.6544754571703564</v>
      </c>
      <c r="H64" s="3">
        <f t="shared" si="11"/>
        <v>0.12030798845043311</v>
      </c>
      <c r="I64" s="3">
        <f t="shared" si="12"/>
        <v>0.35782652676511167</v>
      </c>
      <c r="J64" s="5">
        <f t="shared" si="13"/>
        <v>0.47813451521554479</v>
      </c>
      <c r="K64" s="6">
        <f t="shared" si="14"/>
        <v>0.37849811946197487</v>
      </c>
      <c r="L64" s="7">
        <f t="shared" si="15"/>
        <v>2.3996958306197556E-2</v>
      </c>
    </row>
    <row r="65" spans="2:12" x14ac:dyDescent="0.25">
      <c r="B65">
        <v>20</v>
      </c>
      <c r="C65">
        <v>4.2750000000000004</v>
      </c>
      <c r="D65">
        <v>0.254</v>
      </c>
      <c r="E65" s="2">
        <f t="shared" si="8"/>
        <v>39682.539682539689</v>
      </c>
      <c r="F65" s="2">
        <f t="shared" si="9"/>
        <v>513.35348954396568</v>
      </c>
      <c r="G65" s="4">
        <f t="shared" si="10"/>
        <v>5.4970760233918128</v>
      </c>
      <c r="H65" s="3">
        <f t="shared" si="11"/>
        <v>0.11695906432748537</v>
      </c>
      <c r="I65" s="3">
        <f t="shared" si="12"/>
        <v>0.32660989706234395</v>
      </c>
      <c r="J65" s="5">
        <f t="shared" si="13"/>
        <v>0.44356896138982932</v>
      </c>
      <c r="K65" s="6">
        <f t="shared" si="14"/>
        <v>0.39841907311786834</v>
      </c>
      <c r="L65" s="7">
        <f t="shared" si="15"/>
        <v>2.5155108987282206E-2</v>
      </c>
    </row>
    <row r="66" spans="2:12" x14ac:dyDescent="0.25">
      <c r="B66">
        <v>21</v>
      </c>
      <c r="C66">
        <v>4.3</v>
      </c>
      <c r="D66">
        <v>0.251</v>
      </c>
      <c r="E66">
        <f t="shared" si="8"/>
        <v>41666.666666666672</v>
      </c>
      <c r="F66">
        <f t="shared" si="9"/>
        <v>529.10052910052912</v>
      </c>
      <c r="G66">
        <f t="shared" si="10"/>
        <v>5.4651162790697674</v>
      </c>
      <c r="H66">
        <f t="shared" si="11"/>
        <v>0.11627906976744186</v>
      </c>
      <c r="I66">
        <f t="shared" si="12"/>
        <v>0.31901027582477021</v>
      </c>
      <c r="J66">
        <f t="shared" si="13"/>
        <v>0.43528934559221205</v>
      </c>
      <c r="K66">
        <f t="shared" si="14"/>
        <v>0.41834002677376175</v>
      </c>
      <c r="L66">
        <f t="shared" si="15"/>
        <v>2.6313259668366847E-2</v>
      </c>
    </row>
  </sheetData>
  <pageMargins left="0.7" right="0.7" top="0.78740157499999996" bottom="0.78740157499999996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66"/>
  <sheetViews>
    <sheetView zoomScaleNormal="100" workbookViewId="0">
      <selection activeCell="B1" sqref="B1:L1048576"/>
    </sheetView>
  </sheetViews>
  <sheetFormatPr baseColWidth="10" defaultRowHeight="15" x14ac:dyDescent="0.25"/>
  <cols>
    <col min="2" max="2" width="8.42578125" customWidth="1"/>
    <col min="3" max="4" width="10" customWidth="1"/>
    <col min="5" max="5" width="9.42578125" customWidth="1"/>
    <col min="10" max="10" width="10.140625" customWidth="1"/>
    <col min="11" max="11" width="16.140625" customWidth="1"/>
    <col min="12" max="12" width="17.28515625" customWidth="1"/>
  </cols>
  <sheetData>
    <row r="3" spans="2:15" x14ac:dyDescent="0.25">
      <c r="B3" s="9" t="s">
        <v>14</v>
      </c>
      <c r="D3" t="s">
        <v>1</v>
      </c>
      <c r="E3">
        <v>0.70699999999999996</v>
      </c>
      <c r="F3" t="s">
        <v>2</v>
      </c>
      <c r="H3" t="s">
        <v>35</v>
      </c>
      <c r="J3">
        <v>50.4</v>
      </c>
      <c r="K3" t="s">
        <v>5</v>
      </c>
    </row>
    <row r="4" spans="2:15" x14ac:dyDescent="0.25">
      <c r="D4" t="s">
        <v>3</v>
      </c>
      <c r="E4">
        <f>1.017-E3</f>
        <v>0.30999999999999994</v>
      </c>
      <c r="F4" t="s">
        <v>2</v>
      </c>
      <c r="H4" t="s">
        <v>29</v>
      </c>
      <c r="J4">
        <v>0.4</v>
      </c>
      <c r="K4" t="s">
        <v>5</v>
      </c>
    </row>
    <row r="5" spans="2:15" x14ac:dyDescent="0.25">
      <c r="D5" t="s">
        <v>33</v>
      </c>
      <c r="E5">
        <f>E3+E4</f>
        <v>1.0169999999999999</v>
      </c>
      <c r="F5" t="s">
        <v>2</v>
      </c>
      <c r="H5" t="s">
        <v>32</v>
      </c>
      <c r="J5">
        <v>0.1</v>
      </c>
      <c r="K5" t="s">
        <v>11</v>
      </c>
    </row>
    <row r="6" spans="2:15" x14ac:dyDescent="0.25">
      <c r="D6" t="s">
        <v>34</v>
      </c>
      <c r="E6">
        <v>0.05</v>
      </c>
      <c r="F6" t="s">
        <v>2</v>
      </c>
      <c r="H6" t="s">
        <v>30</v>
      </c>
      <c r="J6">
        <v>1</v>
      </c>
      <c r="K6" t="s">
        <v>5</v>
      </c>
    </row>
    <row r="10" spans="2:15" x14ac:dyDescent="0.25">
      <c r="B10" s="9" t="s">
        <v>4</v>
      </c>
      <c r="C10" s="9"/>
      <c r="D10" s="9">
        <v>35.5</v>
      </c>
      <c r="E10" t="s">
        <v>5</v>
      </c>
      <c r="O10" s="9"/>
    </row>
    <row r="11" spans="2:15" x14ac:dyDescent="0.25">
      <c r="B11" t="s">
        <v>30</v>
      </c>
      <c r="D11">
        <v>0.5</v>
      </c>
      <c r="E11" t="s">
        <v>5</v>
      </c>
    </row>
    <row r="12" spans="2:15" x14ac:dyDescent="0.25">
      <c r="B12" t="s">
        <v>6</v>
      </c>
      <c r="D12">
        <v>2633</v>
      </c>
      <c r="E12" t="s">
        <v>7</v>
      </c>
    </row>
    <row r="15" spans="2:15" ht="18.75" x14ac:dyDescent="0.35">
      <c r="B15" s="8" t="s">
        <v>31</v>
      </c>
      <c r="C15" s="8" t="s">
        <v>37</v>
      </c>
      <c r="D15" s="8" t="s">
        <v>36</v>
      </c>
      <c r="E15" s="8" t="s">
        <v>38</v>
      </c>
      <c r="F15" s="8" t="s">
        <v>39</v>
      </c>
      <c r="G15" s="8" t="s">
        <v>40</v>
      </c>
      <c r="H15" s="8" t="s">
        <v>41</v>
      </c>
      <c r="I15" s="8" t="s">
        <v>42</v>
      </c>
      <c r="J15" s="8" t="s">
        <v>43</v>
      </c>
      <c r="K15" s="8" t="s">
        <v>44</v>
      </c>
      <c r="L15" s="10" t="s">
        <v>45</v>
      </c>
      <c r="M15" s="11"/>
    </row>
    <row r="16" spans="2:15" x14ac:dyDescent="0.25">
      <c r="B16">
        <v>1</v>
      </c>
      <c r="E16" s="2"/>
      <c r="F16" s="2"/>
      <c r="G16" s="4"/>
      <c r="H16" s="3"/>
      <c r="I16" s="3"/>
      <c r="J16" s="5"/>
      <c r="K16" s="6"/>
      <c r="L16" s="7"/>
    </row>
    <row r="17" spans="2:12" x14ac:dyDescent="0.25">
      <c r="B17">
        <v>2</v>
      </c>
      <c r="C17">
        <v>28.48</v>
      </c>
      <c r="D17">
        <v>0.23599999999999999</v>
      </c>
      <c r="E17" s="2">
        <f t="shared" ref="E17:E36" si="0">B17/$J$3*10^5</f>
        <v>3968.2539682539682</v>
      </c>
      <c r="F17" s="2">
        <f t="shared" ref="F17:F36" si="1">(1000*100*$J$5/$J$3)+(10*B17*$J$4/($J$3/100)^2)</f>
        <v>229.90677752582513</v>
      </c>
      <c r="G17" s="4">
        <f t="shared" ref="G17:G36" si="2">$D$10/C17</f>
        <v>1.2464887640449438</v>
      </c>
      <c r="H17" s="3">
        <f t="shared" ref="H17:H36" si="3">$D$11/C17</f>
        <v>1.75561797752809E-2</v>
      </c>
      <c r="I17" s="3">
        <f t="shared" ref="I17:I36" si="4">$D$10*D17/C17^2</f>
        <v>1.0329050151496023E-2</v>
      </c>
      <c r="J17" s="5">
        <f t="shared" ref="J17:J36" si="5">H17+I17</f>
        <v>2.7885229926776924E-2</v>
      </c>
      <c r="K17" s="6">
        <f t="shared" ref="K17:K36" si="6">E17/($E$5*10^5)</f>
        <v>3.9019213060511003E-2</v>
      </c>
      <c r="L17" s="7">
        <f t="shared" ref="L17:L36" si="7">(F17/$E$5 + E17*$E$6/$E$5^2)/10^5</f>
        <v>4.1789856718621454E-3</v>
      </c>
    </row>
    <row r="18" spans="2:12" x14ac:dyDescent="0.25">
      <c r="B18">
        <v>3</v>
      </c>
      <c r="C18">
        <v>16.234999999999999</v>
      </c>
      <c r="D18">
        <v>0.20799999999999999</v>
      </c>
      <c r="E18" s="2">
        <f t="shared" si="0"/>
        <v>5952.3809523809523</v>
      </c>
      <c r="F18" s="2">
        <f t="shared" si="1"/>
        <v>245.65381708238851</v>
      </c>
      <c r="G18" s="4">
        <f t="shared" si="2"/>
        <v>2.1866338158299969</v>
      </c>
      <c r="H18" s="3">
        <f t="shared" si="3"/>
        <v>3.0797659377887282E-2</v>
      </c>
      <c r="I18" s="3">
        <f t="shared" si="4"/>
        <v>2.8014772632746494E-2</v>
      </c>
      <c r="J18" s="5">
        <f t="shared" si="5"/>
        <v>5.8812432010633776E-2</v>
      </c>
      <c r="K18" s="6">
        <f t="shared" si="6"/>
        <v>5.8528819590766501E-2</v>
      </c>
      <c r="L18" s="7">
        <f t="shared" si="7"/>
        <v>5.2929981812804431E-3</v>
      </c>
    </row>
    <row r="19" spans="2:12" x14ac:dyDescent="0.25">
      <c r="B19">
        <v>4</v>
      </c>
      <c r="C19">
        <v>11.44</v>
      </c>
      <c r="D19">
        <v>0.18099999999999999</v>
      </c>
      <c r="E19" s="2">
        <f t="shared" si="0"/>
        <v>7936.5079365079364</v>
      </c>
      <c r="F19" s="2">
        <f t="shared" si="1"/>
        <v>261.40085663895184</v>
      </c>
      <c r="G19" s="4">
        <f t="shared" si="2"/>
        <v>3.1031468531468533</v>
      </c>
      <c r="H19" s="3">
        <f t="shared" si="3"/>
        <v>4.3706293706293711E-2</v>
      </c>
      <c r="I19" s="3">
        <f t="shared" si="4"/>
        <v>4.909699129541787E-2</v>
      </c>
      <c r="J19" s="5">
        <f t="shared" si="5"/>
        <v>9.2803285001711588E-2</v>
      </c>
      <c r="K19" s="6">
        <f t="shared" si="6"/>
        <v>7.8038426121022006E-2</v>
      </c>
      <c r="L19" s="7">
        <f t="shared" si="7"/>
        <v>6.4070106906987407E-3</v>
      </c>
    </row>
    <row r="20" spans="2:12" x14ac:dyDescent="0.25">
      <c r="B20">
        <v>5</v>
      </c>
      <c r="C20">
        <v>9.0890000000000004</v>
      </c>
      <c r="D20">
        <v>0.22600000000000001</v>
      </c>
      <c r="E20" s="2">
        <f t="shared" si="0"/>
        <v>9920.6349206349223</v>
      </c>
      <c r="F20" s="2">
        <f t="shared" si="1"/>
        <v>277.14789619551522</v>
      </c>
      <c r="G20" s="4">
        <f t="shared" si="2"/>
        <v>3.9058202222466716</v>
      </c>
      <c r="H20" s="3">
        <f t="shared" si="3"/>
        <v>5.5011552426009462E-2</v>
      </c>
      <c r="I20" s="3">
        <f t="shared" si="4"/>
        <v>9.7119085733056179E-2</v>
      </c>
      <c r="J20" s="5">
        <f t="shared" si="5"/>
        <v>0.15213063815906563</v>
      </c>
      <c r="K20" s="6">
        <f t="shared" si="6"/>
        <v>9.7548032651277525E-2</v>
      </c>
      <c r="L20" s="7">
        <f t="shared" si="7"/>
        <v>7.5210232001170392E-3</v>
      </c>
    </row>
    <row r="21" spans="2:12" x14ac:dyDescent="0.25">
      <c r="B21">
        <v>6</v>
      </c>
      <c r="C21">
        <v>7.5629999999999997</v>
      </c>
      <c r="D21">
        <v>0.23499999999999999</v>
      </c>
      <c r="E21" s="2">
        <f t="shared" si="0"/>
        <v>11904.761904761905</v>
      </c>
      <c r="F21" s="2">
        <f t="shared" si="1"/>
        <v>292.8949357520786</v>
      </c>
      <c r="G21" s="4">
        <f t="shared" si="2"/>
        <v>4.6939045352373396</v>
      </c>
      <c r="H21" s="3">
        <f t="shared" si="3"/>
        <v>6.6111331482216054E-2</v>
      </c>
      <c r="I21" s="3">
        <f t="shared" si="4"/>
        <v>0.14585053097722792</v>
      </c>
      <c r="J21" s="5">
        <f t="shared" si="5"/>
        <v>0.21196186245944398</v>
      </c>
      <c r="K21" s="6">
        <f t="shared" si="6"/>
        <v>0.117057639181533</v>
      </c>
      <c r="L21" s="7">
        <f t="shared" si="7"/>
        <v>8.635035709535336E-3</v>
      </c>
    </row>
    <row r="22" spans="2:12" x14ac:dyDescent="0.25">
      <c r="B22">
        <v>7</v>
      </c>
      <c r="C22">
        <v>6.7610000000000001</v>
      </c>
      <c r="D22">
        <v>0.217</v>
      </c>
      <c r="E22" s="2">
        <f t="shared" si="0"/>
        <v>13888.888888888889</v>
      </c>
      <c r="F22" s="2">
        <f t="shared" si="1"/>
        <v>308.64197530864197</v>
      </c>
      <c r="G22" s="4">
        <f t="shared" si="2"/>
        <v>5.250702558793078</v>
      </c>
      <c r="H22" s="3">
        <f t="shared" si="3"/>
        <v>7.3953557166099693E-2</v>
      </c>
      <c r="I22" s="3">
        <f t="shared" si="4"/>
        <v>0.16852572922024819</v>
      </c>
      <c r="J22" s="5">
        <f t="shared" si="5"/>
        <v>0.24247928638634789</v>
      </c>
      <c r="K22" s="6">
        <f t="shared" si="6"/>
        <v>0.13656724571178849</v>
      </c>
      <c r="L22" s="7">
        <f t="shared" si="7"/>
        <v>9.7490482189536345E-3</v>
      </c>
    </row>
    <row r="23" spans="2:12" x14ac:dyDescent="0.25">
      <c r="B23">
        <v>8</v>
      </c>
      <c r="C23">
        <v>6.202</v>
      </c>
      <c r="D23">
        <v>0.23499999999999999</v>
      </c>
      <c r="E23" s="2">
        <f t="shared" si="0"/>
        <v>15873.015873015873</v>
      </c>
      <c r="F23" s="2">
        <f t="shared" si="1"/>
        <v>324.38901486520535</v>
      </c>
      <c r="G23" s="4">
        <f t="shared" si="2"/>
        <v>5.7239600128990649</v>
      </c>
      <c r="H23" s="3">
        <f t="shared" si="3"/>
        <v>8.0619155111254434E-2</v>
      </c>
      <c r="I23" s="3">
        <f t="shared" si="4"/>
        <v>0.21688658546134798</v>
      </c>
      <c r="J23" s="5">
        <f t="shared" si="5"/>
        <v>0.29750574057260243</v>
      </c>
      <c r="K23" s="6">
        <f t="shared" si="6"/>
        <v>0.15607685224204401</v>
      </c>
      <c r="L23" s="7">
        <f t="shared" si="7"/>
        <v>1.0863060728371931E-2</v>
      </c>
    </row>
    <row r="24" spans="2:12" x14ac:dyDescent="0.25">
      <c r="B24">
        <v>9</v>
      </c>
      <c r="C24">
        <v>5.8479999999999999</v>
      </c>
      <c r="D24">
        <v>0.23100000000000001</v>
      </c>
      <c r="E24" s="2">
        <f t="shared" si="0"/>
        <v>17857.142857142859</v>
      </c>
      <c r="F24" s="2">
        <f t="shared" si="1"/>
        <v>340.13605442176868</v>
      </c>
      <c r="G24" s="4">
        <f t="shared" si="2"/>
        <v>6.0704514363885087</v>
      </c>
      <c r="H24" s="3">
        <f t="shared" si="3"/>
        <v>8.5499316005471962E-2</v>
      </c>
      <c r="I24" s="3">
        <f t="shared" si="4"/>
        <v>0.23978698389291137</v>
      </c>
      <c r="J24" s="5">
        <f t="shared" si="5"/>
        <v>0.32528629989838331</v>
      </c>
      <c r="K24" s="6">
        <f t="shared" si="6"/>
        <v>0.17558645877229953</v>
      </c>
      <c r="L24" s="7">
        <f t="shared" si="7"/>
        <v>1.197707323779023E-2</v>
      </c>
    </row>
    <row r="25" spans="2:12" x14ac:dyDescent="0.25">
      <c r="B25">
        <v>10</v>
      </c>
      <c r="C25">
        <v>5.6689999999999996</v>
      </c>
      <c r="D25">
        <v>0.223</v>
      </c>
      <c r="E25" s="2">
        <f t="shared" si="0"/>
        <v>19841.269841269845</v>
      </c>
      <c r="F25" s="2">
        <f t="shared" si="1"/>
        <v>355.88309397833206</v>
      </c>
      <c r="G25" s="4">
        <f t="shared" si="2"/>
        <v>6.2621273593226325</v>
      </c>
      <c r="H25" s="3">
        <f t="shared" si="3"/>
        <v>8.8198976891868064E-2</v>
      </c>
      <c r="I25" s="3">
        <f t="shared" si="4"/>
        <v>0.24633169891143888</v>
      </c>
      <c r="J25" s="5">
        <f t="shared" si="5"/>
        <v>0.33453067580330698</v>
      </c>
      <c r="K25" s="6">
        <f t="shared" si="6"/>
        <v>0.19509606530255505</v>
      </c>
      <c r="L25" s="7">
        <f t="shared" si="7"/>
        <v>1.3091085747208528E-2</v>
      </c>
    </row>
    <row r="26" spans="2:12" x14ac:dyDescent="0.25">
      <c r="B26">
        <v>11</v>
      </c>
      <c r="C26">
        <v>5.5439999999999996</v>
      </c>
      <c r="D26">
        <v>0.215</v>
      </c>
      <c r="E26" s="2">
        <f t="shared" si="0"/>
        <v>21825.396825396827</v>
      </c>
      <c r="F26" s="2">
        <f t="shared" si="1"/>
        <v>371.63013353489544</v>
      </c>
      <c r="G26" s="4">
        <f t="shared" si="2"/>
        <v>6.4033189033189037</v>
      </c>
      <c r="H26" s="3">
        <f t="shared" si="3"/>
        <v>9.0187590187590191E-2</v>
      </c>
      <c r="I26" s="3">
        <f t="shared" si="4"/>
        <v>0.24832495746997915</v>
      </c>
      <c r="J26" s="5">
        <f t="shared" si="5"/>
        <v>0.33851254765756933</v>
      </c>
      <c r="K26" s="6">
        <f t="shared" si="6"/>
        <v>0.21460567183281051</v>
      </c>
      <c r="L26" s="7">
        <f t="shared" si="7"/>
        <v>1.4205098256626825E-2</v>
      </c>
    </row>
    <row r="27" spans="2:12" x14ac:dyDescent="0.25">
      <c r="B27">
        <v>12</v>
      </c>
      <c r="C27">
        <v>5.49</v>
      </c>
      <c r="D27">
        <v>0.217</v>
      </c>
      <c r="E27" s="2">
        <f t="shared" si="0"/>
        <v>23809.523809523809</v>
      </c>
      <c r="F27" s="2">
        <f t="shared" si="1"/>
        <v>387.37717309145876</v>
      </c>
      <c r="G27" s="4">
        <f t="shared" si="2"/>
        <v>6.4663023679417115</v>
      </c>
      <c r="H27" s="3">
        <f t="shared" si="3"/>
        <v>9.107468123861566E-2</v>
      </c>
      <c r="I27" s="3">
        <f t="shared" si="4"/>
        <v>0.25558972929751389</v>
      </c>
      <c r="J27" s="5">
        <f t="shared" si="5"/>
        <v>0.34666441053612956</v>
      </c>
      <c r="K27" s="6">
        <f t="shared" si="6"/>
        <v>0.234115278363066</v>
      </c>
      <c r="L27" s="7">
        <f t="shared" si="7"/>
        <v>1.5319110766045124E-2</v>
      </c>
    </row>
    <row r="28" spans="2:12" x14ac:dyDescent="0.25">
      <c r="B28">
        <v>13</v>
      </c>
      <c r="C28">
        <v>5.4249999999999998</v>
      </c>
      <c r="D28">
        <v>0.214</v>
      </c>
      <c r="E28" s="2">
        <f t="shared" si="0"/>
        <v>25793.650793650795</v>
      </c>
      <c r="F28" s="2">
        <f t="shared" si="1"/>
        <v>403.12421264802214</v>
      </c>
      <c r="G28" s="4">
        <f t="shared" si="2"/>
        <v>6.5437788018433185</v>
      </c>
      <c r="H28" s="3">
        <f t="shared" si="3"/>
        <v>9.2165898617511524E-2</v>
      </c>
      <c r="I28" s="3">
        <f t="shared" si="4"/>
        <v>0.25813247255197602</v>
      </c>
      <c r="J28" s="5">
        <f t="shared" si="5"/>
        <v>0.35029837116948753</v>
      </c>
      <c r="K28" s="6">
        <f t="shared" si="6"/>
        <v>0.25362488489332152</v>
      </c>
      <c r="L28" s="7">
        <f t="shared" si="7"/>
        <v>1.643312327546342E-2</v>
      </c>
    </row>
    <row r="29" spans="2:12" x14ac:dyDescent="0.25">
      <c r="B29">
        <v>14</v>
      </c>
      <c r="C29">
        <v>5.3419999999999996</v>
      </c>
      <c r="D29">
        <v>0.20699999999999999</v>
      </c>
      <c r="E29" s="2">
        <f t="shared" si="0"/>
        <v>27777.777777777777</v>
      </c>
      <c r="F29" s="2">
        <f t="shared" si="1"/>
        <v>418.87125220458552</v>
      </c>
      <c r="G29" s="4">
        <f t="shared" si="2"/>
        <v>6.645451141894422</v>
      </c>
      <c r="H29" s="3">
        <f t="shared" si="3"/>
        <v>9.3597903406963695E-2</v>
      </c>
      <c r="I29" s="3">
        <f t="shared" si="4"/>
        <v>0.25750812174693849</v>
      </c>
      <c r="J29" s="5">
        <f t="shared" si="5"/>
        <v>0.35110602515390221</v>
      </c>
      <c r="K29" s="6">
        <f t="shared" si="6"/>
        <v>0.27313449142357699</v>
      </c>
      <c r="L29" s="7">
        <f t="shared" si="7"/>
        <v>1.7547135784881717E-2</v>
      </c>
    </row>
    <row r="30" spans="2:12" x14ac:dyDescent="0.25">
      <c r="B30">
        <v>15</v>
      </c>
      <c r="C30">
        <v>5.343</v>
      </c>
      <c r="D30">
        <v>0.21099999999999999</v>
      </c>
      <c r="E30" s="2">
        <f t="shared" si="0"/>
        <v>29761.904761904763</v>
      </c>
      <c r="F30" s="2">
        <f t="shared" si="1"/>
        <v>434.61829176114884</v>
      </c>
      <c r="G30" s="4">
        <f t="shared" si="2"/>
        <v>6.6442073741343819</v>
      </c>
      <c r="H30" s="3">
        <f t="shared" si="3"/>
        <v>9.3580385551188472E-2</v>
      </c>
      <c r="I30" s="3">
        <f t="shared" si="4"/>
        <v>0.26238587983199596</v>
      </c>
      <c r="J30" s="5">
        <f t="shared" si="5"/>
        <v>0.35596626538318443</v>
      </c>
      <c r="K30" s="6">
        <f t="shared" si="6"/>
        <v>0.2926440979538325</v>
      </c>
      <c r="L30" s="7">
        <f t="shared" si="7"/>
        <v>1.8661148294300017E-2</v>
      </c>
    </row>
    <row r="31" spans="2:12" x14ac:dyDescent="0.25">
      <c r="B31">
        <v>16</v>
      </c>
      <c r="C31">
        <v>5.319</v>
      </c>
      <c r="D31">
        <v>0.22700000000000001</v>
      </c>
      <c r="E31" s="2">
        <f t="shared" si="0"/>
        <v>31746.031746031746</v>
      </c>
      <c r="F31" s="2">
        <f t="shared" si="1"/>
        <v>450.36533131771228</v>
      </c>
      <c r="G31" s="4">
        <f t="shared" si="2"/>
        <v>6.6741868772325628</v>
      </c>
      <c r="H31" s="3">
        <f t="shared" si="3"/>
        <v>9.4002632073698064E-2</v>
      </c>
      <c r="I31" s="3">
        <f t="shared" si="4"/>
        <v>0.28483557456886477</v>
      </c>
      <c r="J31" s="5">
        <f t="shared" si="5"/>
        <v>0.37883820664256285</v>
      </c>
      <c r="K31" s="6">
        <f t="shared" si="6"/>
        <v>0.31215370448408802</v>
      </c>
      <c r="L31" s="7">
        <f t="shared" si="7"/>
        <v>1.9775160803718314E-2</v>
      </c>
    </row>
    <row r="32" spans="2:12" x14ac:dyDescent="0.25">
      <c r="B32">
        <v>17</v>
      </c>
      <c r="C32">
        <v>5.2779999999999996</v>
      </c>
      <c r="D32">
        <v>0.224</v>
      </c>
      <c r="E32" s="2">
        <f t="shared" si="0"/>
        <v>33730.158730158735</v>
      </c>
      <c r="F32" s="2">
        <f t="shared" si="1"/>
        <v>466.1123708742756</v>
      </c>
      <c r="G32" s="4">
        <f t="shared" si="2"/>
        <v>6.7260325881015541</v>
      </c>
      <c r="H32" s="3">
        <f t="shared" si="3"/>
        <v>9.473285335354302E-2</v>
      </c>
      <c r="I32" s="3">
        <f t="shared" si="4"/>
        <v>0.28545496395125963</v>
      </c>
      <c r="J32" s="5">
        <f t="shared" si="5"/>
        <v>0.38018781730480267</v>
      </c>
      <c r="K32" s="6">
        <f t="shared" si="6"/>
        <v>0.33166331101434354</v>
      </c>
      <c r="L32" s="7">
        <f t="shared" si="7"/>
        <v>2.0889173313136618E-2</v>
      </c>
    </row>
    <row r="33" spans="2:13" x14ac:dyDescent="0.25">
      <c r="B33">
        <v>18</v>
      </c>
      <c r="C33">
        <v>5.3570000000000002</v>
      </c>
      <c r="D33">
        <v>0.224</v>
      </c>
      <c r="E33" s="2">
        <f t="shared" si="0"/>
        <v>35714.285714285717</v>
      </c>
      <c r="F33" s="2">
        <f t="shared" si="1"/>
        <v>481.85941043083892</v>
      </c>
      <c r="G33" s="4">
        <f t="shared" si="2"/>
        <v>6.6268433824901996</v>
      </c>
      <c r="H33" s="3">
        <f t="shared" si="3"/>
        <v>9.3335822288594356E-2</v>
      </c>
      <c r="I33" s="3">
        <f t="shared" si="4"/>
        <v>0.27709780057453887</v>
      </c>
      <c r="J33" s="5">
        <f t="shared" si="5"/>
        <v>0.37043362286313319</v>
      </c>
      <c r="K33" s="6">
        <f t="shared" si="6"/>
        <v>0.35117291754459906</v>
      </c>
      <c r="L33" s="7">
        <f t="shared" si="7"/>
        <v>2.2003185822554911E-2</v>
      </c>
    </row>
    <row r="34" spans="2:13" x14ac:dyDescent="0.25">
      <c r="B34">
        <v>19</v>
      </c>
      <c r="C34">
        <v>5.3710000000000004</v>
      </c>
      <c r="D34">
        <v>0.184</v>
      </c>
      <c r="E34" s="2">
        <f t="shared" si="0"/>
        <v>37698.4126984127</v>
      </c>
      <c r="F34" s="2">
        <f t="shared" si="1"/>
        <v>497.60644998740236</v>
      </c>
      <c r="G34" s="4">
        <f t="shared" si="2"/>
        <v>6.6095699124930176</v>
      </c>
      <c r="H34" s="3">
        <f t="shared" si="3"/>
        <v>9.30925339787749E-2</v>
      </c>
      <c r="I34" s="3">
        <f t="shared" si="4"/>
        <v>0.22643099309229478</v>
      </c>
      <c r="J34" s="5">
        <f t="shared" si="5"/>
        <v>0.31952352707106968</v>
      </c>
      <c r="K34" s="6">
        <f t="shared" si="6"/>
        <v>0.37068252407485452</v>
      </c>
      <c r="L34" s="7">
        <f t="shared" si="7"/>
        <v>2.3117198331973208E-2</v>
      </c>
    </row>
    <row r="35" spans="2:13" x14ac:dyDescent="0.25">
      <c r="B35">
        <v>20</v>
      </c>
      <c r="C35">
        <v>5.3879999999999999</v>
      </c>
      <c r="D35">
        <v>0.24299999999999999</v>
      </c>
      <c r="E35" s="2">
        <f t="shared" si="0"/>
        <v>39682.539682539689</v>
      </c>
      <c r="F35" s="2">
        <f t="shared" si="1"/>
        <v>513.35348954396568</v>
      </c>
      <c r="G35" s="4">
        <f t="shared" si="2"/>
        <v>6.5887156644394951</v>
      </c>
      <c r="H35" s="3">
        <f t="shared" si="3"/>
        <v>9.2798812175204165E-2</v>
      </c>
      <c r="I35" s="3">
        <f t="shared" si="4"/>
        <v>0.29715254388619106</v>
      </c>
      <c r="J35" s="5">
        <f t="shared" si="5"/>
        <v>0.38995135606139519</v>
      </c>
      <c r="K35" s="6">
        <f t="shared" si="6"/>
        <v>0.3901921306051101</v>
      </c>
      <c r="L35" s="7">
        <f t="shared" si="7"/>
        <v>2.4231210841391508E-2</v>
      </c>
    </row>
    <row r="36" spans="2:13" x14ac:dyDescent="0.25">
      <c r="B36">
        <v>21</v>
      </c>
      <c r="C36">
        <v>5.4560000000000004</v>
      </c>
      <c r="D36">
        <v>0.20699999999999999</v>
      </c>
      <c r="E36" s="2">
        <f t="shared" si="0"/>
        <v>41666.666666666672</v>
      </c>
      <c r="F36" s="2">
        <f t="shared" si="1"/>
        <v>529.10052910052912</v>
      </c>
      <c r="G36" s="4">
        <f t="shared" si="2"/>
        <v>6.5065982404692075</v>
      </c>
      <c r="H36" s="3">
        <f t="shared" si="3"/>
        <v>9.1642228739002921E-2</v>
      </c>
      <c r="I36" s="3">
        <f t="shared" si="4"/>
        <v>0.24685957400607145</v>
      </c>
      <c r="J36" s="5">
        <f t="shared" si="5"/>
        <v>0.33850180274507435</v>
      </c>
      <c r="K36" s="6">
        <f t="shared" si="6"/>
        <v>0.40970173713536556</v>
      </c>
      <c r="L36" s="7">
        <f t="shared" si="7"/>
        <v>2.5345223350809801E-2</v>
      </c>
    </row>
    <row r="38" spans="2:13" x14ac:dyDescent="0.25">
      <c r="E38" s="2"/>
    </row>
    <row r="40" spans="2:13" x14ac:dyDescent="0.25">
      <c r="B40" s="9" t="s">
        <v>4</v>
      </c>
      <c r="C40" s="9"/>
      <c r="D40" s="9">
        <v>23.5</v>
      </c>
      <c r="E40" t="s">
        <v>5</v>
      </c>
    </row>
    <row r="41" spans="2:13" x14ac:dyDescent="0.25">
      <c r="B41" t="s">
        <v>30</v>
      </c>
      <c r="D41">
        <v>0.5</v>
      </c>
      <c r="E41" t="s">
        <v>5</v>
      </c>
    </row>
    <row r="42" spans="2:13" x14ac:dyDescent="0.25">
      <c r="B42" t="s">
        <v>6</v>
      </c>
      <c r="D42">
        <v>2730</v>
      </c>
      <c r="E42" t="s">
        <v>7</v>
      </c>
    </row>
    <row r="45" spans="2:13" ht="18.75" x14ac:dyDescent="0.35">
      <c r="B45" s="8" t="s">
        <v>31</v>
      </c>
      <c r="C45" s="8" t="s">
        <v>37</v>
      </c>
      <c r="D45" s="8" t="s">
        <v>36</v>
      </c>
      <c r="E45" s="8" t="s">
        <v>38</v>
      </c>
      <c r="F45" s="8" t="s">
        <v>39</v>
      </c>
      <c r="G45" s="8" t="s">
        <v>40</v>
      </c>
      <c r="H45" s="8" t="s">
        <v>41</v>
      </c>
      <c r="I45" s="8" t="s">
        <v>42</v>
      </c>
      <c r="J45" s="8" t="s">
        <v>43</v>
      </c>
      <c r="K45" s="8" t="s">
        <v>44</v>
      </c>
      <c r="L45" s="10" t="s">
        <v>45</v>
      </c>
      <c r="M45" s="11"/>
    </row>
    <row r="46" spans="2:13" x14ac:dyDescent="0.25">
      <c r="B46">
        <v>1</v>
      </c>
      <c r="C46">
        <v>44.890999999999998</v>
      </c>
      <c r="D46">
        <v>0.253</v>
      </c>
      <c r="E46" s="2">
        <f t="shared" ref="E46:E66" si="8">B46/$J$3*10^5</f>
        <v>1984.1269841269841</v>
      </c>
      <c r="F46" s="2">
        <f t="shared" ref="F46:F66" si="9">(1000*100*$J$5/$J$3)+(10*B46*$J$4/($J$3/100)^2)</f>
        <v>214.15973796926176</v>
      </c>
      <c r="G46" s="4">
        <f>$D$40/C46</f>
        <v>0.52349023189503463</v>
      </c>
      <c r="H46" s="3">
        <f>$D$41/C46</f>
        <v>1.1138090040319886E-2</v>
      </c>
      <c r="I46" s="3">
        <f>$D$40*D46/C46^2</f>
        <v>2.950324757065866E-3</v>
      </c>
      <c r="J46" s="5">
        <f>H46+I46</f>
        <v>1.4088414797385752E-2</v>
      </c>
      <c r="K46" s="6">
        <f>E46/($E$5*10^5)</f>
        <v>1.9509606530255501E-2</v>
      </c>
      <c r="L46" s="7">
        <f>(F46/$E$5 + E46*$E$6/$E$5^2)/10^5</f>
        <v>3.0649731624438469E-3</v>
      </c>
    </row>
    <row r="47" spans="2:13" x14ac:dyDescent="0.25">
      <c r="B47">
        <v>2</v>
      </c>
      <c r="C47">
        <v>18.887</v>
      </c>
      <c r="D47">
        <v>0.127</v>
      </c>
      <c r="E47" s="2">
        <f t="shared" si="8"/>
        <v>3968.2539682539682</v>
      </c>
      <c r="F47" s="2">
        <f t="shared" si="9"/>
        <v>229.90677752582513</v>
      </c>
      <c r="G47" s="4">
        <f t="shared" ref="G47:G66" si="10">$D$40/C47</f>
        <v>1.2442420712659501</v>
      </c>
      <c r="H47" s="3">
        <f t="shared" ref="H47:H66" si="11">$D$41/C47</f>
        <v>2.6473235558850002E-2</v>
      </c>
      <c r="I47" s="3">
        <f t="shared" ref="I47:I66" si="12">$D$40*D47/C47^2</f>
        <v>8.3665348149931529E-3</v>
      </c>
      <c r="J47" s="5">
        <f t="shared" ref="J47:J66" si="13">H47+I47</f>
        <v>3.4839770373843157E-2</v>
      </c>
      <c r="K47" s="6">
        <f t="shared" ref="K47:K66" si="14">E47/($E$5*10^5)</f>
        <v>3.9019213060511003E-2</v>
      </c>
      <c r="L47" s="7">
        <f t="shared" ref="L47:L66" si="15">(F47/$E$5 + E47*$E$6/$E$5^2)/10^5</f>
        <v>4.1789856718621454E-3</v>
      </c>
    </row>
    <row r="48" spans="2:13" x14ac:dyDescent="0.25">
      <c r="B48">
        <v>3</v>
      </c>
      <c r="C48">
        <v>10.804</v>
      </c>
      <c r="D48">
        <v>0.112</v>
      </c>
      <c r="E48" s="2">
        <f t="shared" si="8"/>
        <v>5952.3809523809523</v>
      </c>
      <c r="F48" s="2">
        <f t="shared" si="9"/>
        <v>245.65381708238851</v>
      </c>
      <c r="G48" s="4">
        <f t="shared" si="10"/>
        <v>2.1751203258052572</v>
      </c>
      <c r="H48" s="3">
        <f t="shared" si="11"/>
        <v>4.6279155868196961E-2</v>
      </c>
      <c r="I48" s="3">
        <f t="shared" si="12"/>
        <v>2.254845210016557E-2</v>
      </c>
      <c r="J48" s="5">
        <f t="shared" si="13"/>
        <v>6.8827607968362528E-2</v>
      </c>
      <c r="K48" s="6">
        <f t="shared" si="14"/>
        <v>5.8528819590766501E-2</v>
      </c>
      <c r="L48" s="7">
        <f t="shared" si="15"/>
        <v>5.2929981812804431E-3</v>
      </c>
    </row>
    <row r="49" spans="2:12" x14ac:dyDescent="0.25">
      <c r="B49">
        <v>4</v>
      </c>
      <c r="C49">
        <v>7.6829999999999998</v>
      </c>
      <c r="D49">
        <v>0.13700000000000001</v>
      </c>
      <c r="E49" s="2">
        <f t="shared" si="8"/>
        <v>7936.5079365079364</v>
      </c>
      <c r="F49" s="2">
        <f t="shared" si="9"/>
        <v>261.40085663895184</v>
      </c>
      <c r="G49" s="4">
        <f t="shared" si="10"/>
        <v>3.0587010282441756</v>
      </c>
      <c r="H49" s="3">
        <f t="shared" si="11"/>
        <v>6.5078745281790973E-2</v>
      </c>
      <c r="I49" s="3">
        <f t="shared" si="12"/>
        <v>5.4541460480209816E-2</v>
      </c>
      <c r="J49" s="5">
        <f t="shared" si="13"/>
        <v>0.11962020576200079</v>
      </c>
      <c r="K49" s="6">
        <f t="shared" si="14"/>
        <v>7.8038426121022006E-2</v>
      </c>
      <c r="L49" s="7">
        <f t="shared" si="15"/>
        <v>6.4070106906987407E-3</v>
      </c>
    </row>
    <row r="50" spans="2:12" x14ac:dyDescent="0.25">
      <c r="B50">
        <v>5</v>
      </c>
      <c r="C50">
        <v>6.01</v>
      </c>
      <c r="D50">
        <v>0.154</v>
      </c>
      <c r="E50" s="2">
        <f t="shared" si="8"/>
        <v>9920.6349206349223</v>
      </c>
      <c r="F50" s="2">
        <f t="shared" si="9"/>
        <v>277.14789619551522</v>
      </c>
      <c r="G50" s="4">
        <f t="shared" si="10"/>
        <v>3.9101497504159735</v>
      </c>
      <c r="H50" s="3">
        <f t="shared" si="11"/>
        <v>8.31946755407654E-2</v>
      </c>
      <c r="I50" s="3">
        <f t="shared" si="12"/>
        <v>0.10019352105891179</v>
      </c>
      <c r="J50" s="5">
        <f t="shared" si="13"/>
        <v>0.1833881965996772</v>
      </c>
      <c r="K50" s="6">
        <f t="shared" si="14"/>
        <v>9.7548032651277525E-2</v>
      </c>
      <c r="L50" s="7">
        <f t="shared" si="15"/>
        <v>7.5210232001170392E-3</v>
      </c>
    </row>
    <row r="51" spans="2:12" x14ac:dyDescent="0.25">
      <c r="B51">
        <v>6</v>
      </c>
      <c r="C51">
        <v>5.1689999999999996</v>
      </c>
      <c r="D51">
        <v>0.224</v>
      </c>
      <c r="E51" s="2">
        <f t="shared" si="8"/>
        <v>11904.761904761905</v>
      </c>
      <c r="F51" s="2">
        <f t="shared" si="9"/>
        <v>292.8949357520786</v>
      </c>
      <c r="G51" s="4">
        <f t="shared" si="10"/>
        <v>4.5463339137163867</v>
      </c>
      <c r="H51" s="3">
        <f t="shared" si="11"/>
        <v>9.6730508802476314E-2</v>
      </c>
      <c r="I51" s="3">
        <f t="shared" si="12"/>
        <v>0.19701659831156329</v>
      </c>
      <c r="J51" s="5">
        <f t="shared" si="13"/>
        <v>0.29374710711403962</v>
      </c>
      <c r="K51" s="6">
        <f t="shared" si="14"/>
        <v>0.117057639181533</v>
      </c>
      <c r="L51" s="7">
        <f t="shared" si="15"/>
        <v>8.635035709535336E-3</v>
      </c>
    </row>
    <row r="52" spans="2:12" x14ac:dyDescent="0.25">
      <c r="B52">
        <v>7</v>
      </c>
      <c r="C52">
        <v>4.6529999999999996</v>
      </c>
      <c r="D52">
        <v>0.17199999999999999</v>
      </c>
      <c r="E52" s="2">
        <f t="shared" si="8"/>
        <v>13888.888888888889</v>
      </c>
      <c r="F52" s="2">
        <f t="shared" si="9"/>
        <v>308.64197530864197</v>
      </c>
      <c r="G52" s="4">
        <f t="shared" si="10"/>
        <v>5.0505050505050511</v>
      </c>
      <c r="H52" s="3">
        <f t="shared" si="11"/>
        <v>0.10745755426606492</v>
      </c>
      <c r="I52" s="3">
        <f t="shared" si="12"/>
        <v>0.18669393266427439</v>
      </c>
      <c r="J52" s="5">
        <f t="shared" si="13"/>
        <v>0.29415148693033932</v>
      </c>
      <c r="K52" s="6">
        <f t="shared" si="14"/>
        <v>0.13656724571178849</v>
      </c>
      <c r="L52" s="7">
        <f t="shared" si="15"/>
        <v>9.7490482189536345E-3</v>
      </c>
    </row>
    <row r="53" spans="2:12" x14ac:dyDescent="0.25">
      <c r="B53">
        <v>8</v>
      </c>
      <c r="C53">
        <v>4.3899999999999997</v>
      </c>
      <c r="D53">
        <v>0.22900000000000001</v>
      </c>
      <c r="E53" s="2">
        <f t="shared" si="8"/>
        <v>15873.015873015873</v>
      </c>
      <c r="F53" s="2">
        <f t="shared" si="9"/>
        <v>324.38901486520535</v>
      </c>
      <c r="G53" s="4">
        <f t="shared" si="10"/>
        <v>5.3530751708428248</v>
      </c>
      <c r="H53" s="3">
        <f t="shared" si="11"/>
        <v>0.11389521640091117</v>
      </c>
      <c r="I53" s="3">
        <f t="shared" si="12"/>
        <v>0.2792378619870175</v>
      </c>
      <c r="J53" s="5">
        <f t="shared" si="13"/>
        <v>0.39313307838792866</v>
      </c>
      <c r="K53" s="6">
        <f t="shared" si="14"/>
        <v>0.15607685224204401</v>
      </c>
      <c r="L53" s="7">
        <f t="shared" si="15"/>
        <v>1.0863060728371931E-2</v>
      </c>
    </row>
    <row r="54" spans="2:12" x14ac:dyDescent="0.25">
      <c r="B54">
        <v>9</v>
      </c>
      <c r="C54">
        <v>4.1180000000000003</v>
      </c>
      <c r="D54">
        <v>0.216</v>
      </c>
      <c r="E54" s="2">
        <f t="shared" si="8"/>
        <v>17857.142857142859</v>
      </c>
      <c r="F54" s="2">
        <f t="shared" si="9"/>
        <v>340.13605442176868</v>
      </c>
      <c r="G54" s="4">
        <f t="shared" si="10"/>
        <v>5.7066537153958228</v>
      </c>
      <c r="H54" s="3">
        <f t="shared" si="11"/>
        <v>0.12141816415735793</v>
      </c>
      <c r="I54" s="3">
        <f t="shared" si="12"/>
        <v>0.29932909240541467</v>
      </c>
      <c r="J54" s="5">
        <f t="shared" si="13"/>
        <v>0.42074725656277256</v>
      </c>
      <c r="K54" s="6">
        <f t="shared" si="14"/>
        <v>0.17558645877229953</v>
      </c>
      <c r="L54" s="7">
        <f t="shared" si="15"/>
        <v>1.197707323779023E-2</v>
      </c>
    </row>
    <row r="55" spans="2:12" x14ac:dyDescent="0.25">
      <c r="B55">
        <v>10</v>
      </c>
      <c r="C55">
        <v>4.0119999999999996</v>
      </c>
      <c r="D55">
        <v>0.219</v>
      </c>
      <c r="E55" s="2">
        <f t="shared" si="8"/>
        <v>19841.269841269845</v>
      </c>
      <c r="F55" s="2">
        <f t="shared" si="9"/>
        <v>355.88309397833206</v>
      </c>
      <c r="G55" s="4">
        <f t="shared" si="10"/>
        <v>5.8574277168494522</v>
      </c>
      <c r="H55" s="3">
        <f t="shared" si="11"/>
        <v>0.12462612163509473</v>
      </c>
      <c r="I55" s="3">
        <f t="shared" si="12"/>
        <v>0.31973496260967849</v>
      </c>
      <c r="J55" s="5">
        <f t="shared" si="13"/>
        <v>0.44436108424477322</v>
      </c>
      <c r="K55" s="6">
        <f t="shared" si="14"/>
        <v>0.19509606530255505</v>
      </c>
      <c r="L55" s="7">
        <f t="shared" si="15"/>
        <v>1.3091085747208528E-2</v>
      </c>
    </row>
    <row r="56" spans="2:12" x14ac:dyDescent="0.25">
      <c r="B56">
        <v>11</v>
      </c>
      <c r="C56">
        <v>3.855</v>
      </c>
      <c r="D56">
        <v>0.25900000000000001</v>
      </c>
      <c r="E56" s="2">
        <f t="shared" si="8"/>
        <v>21825.396825396827</v>
      </c>
      <c r="F56" s="2">
        <f t="shared" si="9"/>
        <v>371.63013353489544</v>
      </c>
      <c r="G56" s="4">
        <f t="shared" si="10"/>
        <v>6.0959792477302202</v>
      </c>
      <c r="H56" s="3">
        <f t="shared" si="11"/>
        <v>0.1297016861219196</v>
      </c>
      <c r="I56" s="3">
        <f t="shared" si="12"/>
        <v>0.40956125166332741</v>
      </c>
      <c r="J56" s="5">
        <f t="shared" si="13"/>
        <v>0.53926293778524703</v>
      </c>
      <c r="K56" s="6">
        <f t="shared" si="14"/>
        <v>0.21460567183281051</v>
      </c>
      <c r="L56" s="7">
        <f t="shared" si="15"/>
        <v>1.4205098256626825E-2</v>
      </c>
    </row>
    <row r="57" spans="2:12" x14ac:dyDescent="0.25">
      <c r="B57">
        <v>12</v>
      </c>
      <c r="C57">
        <v>3.8519999999999999</v>
      </c>
      <c r="D57">
        <v>0.252</v>
      </c>
      <c r="E57" s="2">
        <f t="shared" si="8"/>
        <v>23809.523809523809</v>
      </c>
      <c r="F57" s="2">
        <f t="shared" si="9"/>
        <v>387.37717309145876</v>
      </c>
      <c r="G57" s="4">
        <f t="shared" si="10"/>
        <v>6.1007268951194185</v>
      </c>
      <c r="H57" s="3">
        <f t="shared" si="11"/>
        <v>0.12980269989615784</v>
      </c>
      <c r="I57" s="3">
        <f t="shared" si="12"/>
        <v>0.39911297444706478</v>
      </c>
      <c r="J57" s="5">
        <f t="shared" si="13"/>
        <v>0.52891567434322262</v>
      </c>
      <c r="K57" s="6">
        <f t="shared" si="14"/>
        <v>0.234115278363066</v>
      </c>
      <c r="L57" s="7">
        <f t="shared" si="15"/>
        <v>1.5319110766045124E-2</v>
      </c>
    </row>
    <row r="58" spans="2:12" x14ac:dyDescent="0.25">
      <c r="B58">
        <v>13</v>
      </c>
      <c r="C58">
        <v>3.7530000000000001</v>
      </c>
      <c r="D58">
        <v>0.30499999999999999</v>
      </c>
      <c r="E58" s="2">
        <f t="shared" si="8"/>
        <v>25793.650793650795</v>
      </c>
      <c r="F58" s="2">
        <f t="shared" si="9"/>
        <v>403.12421264802214</v>
      </c>
      <c r="G58" s="4">
        <f t="shared" si="10"/>
        <v>6.2616573407940317</v>
      </c>
      <c r="H58" s="3">
        <f t="shared" si="11"/>
        <v>0.1332267519317879</v>
      </c>
      <c r="I58" s="3">
        <f t="shared" si="12"/>
        <v>0.5088743642265332</v>
      </c>
      <c r="J58" s="5">
        <f t="shared" si="13"/>
        <v>0.64210111615832111</v>
      </c>
      <c r="K58" s="6">
        <f t="shared" si="14"/>
        <v>0.25362488489332152</v>
      </c>
      <c r="L58" s="7">
        <f t="shared" si="15"/>
        <v>1.643312327546342E-2</v>
      </c>
    </row>
    <row r="59" spans="2:12" x14ac:dyDescent="0.25">
      <c r="B59">
        <v>14</v>
      </c>
      <c r="C59">
        <v>3.6989999999999998</v>
      </c>
      <c r="D59">
        <v>0.255</v>
      </c>
      <c r="E59" s="2">
        <f t="shared" si="8"/>
        <v>27777.777777777777</v>
      </c>
      <c r="F59" s="2">
        <f t="shared" si="9"/>
        <v>418.87125220458552</v>
      </c>
      <c r="G59" s="4">
        <f t="shared" si="10"/>
        <v>6.3530683968640176</v>
      </c>
      <c r="H59" s="3">
        <f t="shared" si="11"/>
        <v>0.13517166801838335</v>
      </c>
      <c r="I59" s="3">
        <f t="shared" si="12"/>
        <v>0.43796497464188283</v>
      </c>
      <c r="J59" s="5">
        <f t="shared" si="13"/>
        <v>0.5731366426602662</v>
      </c>
      <c r="K59" s="6">
        <f t="shared" si="14"/>
        <v>0.27313449142357699</v>
      </c>
      <c r="L59" s="7">
        <f t="shared" si="15"/>
        <v>1.7547135784881717E-2</v>
      </c>
    </row>
    <row r="60" spans="2:12" x14ac:dyDescent="0.25">
      <c r="B60">
        <v>15</v>
      </c>
      <c r="C60">
        <v>3.7639999999999998</v>
      </c>
      <c r="D60">
        <v>0.28699999999999998</v>
      </c>
      <c r="E60" s="2">
        <f t="shared" si="8"/>
        <v>29761.904761904763</v>
      </c>
      <c r="F60" s="2">
        <f t="shared" si="9"/>
        <v>434.61829176114884</v>
      </c>
      <c r="G60" s="4">
        <f t="shared" si="10"/>
        <v>6.2433581296493097</v>
      </c>
      <c r="H60" s="3">
        <f t="shared" si="11"/>
        <v>0.13283740701381511</v>
      </c>
      <c r="I60" s="3">
        <f t="shared" si="12"/>
        <v>0.47604776387070985</v>
      </c>
      <c r="J60" s="5">
        <f t="shared" si="13"/>
        <v>0.60888517088452498</v>
      </c>
      <c r="K60" s="6">
        <f t="shared" si="14"/>
        <v>0.2926440979538325</v>
      </c>
      <c r="L60" s="7">
        <f t="shared" si="15"/>
        <v>1.8661148294300017E-2</v>
      </c>
    </row>
    <row r="61" spans="2:12" x14ac:dyDescent="0.25">
      <c r="B61">
        <v>16</v>
      </c>
      <c r="C61">
        <v>3.7869999999999999</v>
      </c>
      <c r="D61">
        <v>0.27300000000000002</v>
      </c>
      <c r="E61" s="2">
        <f t="shared" si="8"/>
        <v>31746.031746031746</v>
      </c>
      <c r="F61" s="2">
        <f t="shared" si="9"/>
        <v>450.36533131771228</v>
      </c>
      <c r="G61" s="4">
        <f t="shared" si="10"/>
        <v>6.2054396620015844</v>
      </c>
      <c r="H61" s="3">
        <f t="shared" si="11"/>
        <v>0.13203063110641669</v>
      </c>
      <c r="I61" s="3">
        <f t="shared" si="12"/>
        <v>0.44734223071730467</v>
      </c>
      <c r="J61" s="5">
        <f t="shared" si="13"/>
        <v>0.57937286182372139</v>
      </c>
      <c r="K61" s="6">
        <f t="shared" si="14"/>
        <v>0.31215370448408802</v>
      </c>
      <c r="L61" s="7">
        <f t="shared" si="15"/>
        <v>1.9775160803718314E-2</v>
      </c>
    </row>
    <row r="62" spans="2:12" x14ac:dyDescent="0.25">
      <c r="B62">
        <v>17</v>
      </c>
      <c r="C62">
        <v>3.726</v>
      </c>
      <c r="D62">
        <v>0.25600000000000001</v>
      </c>
      <c r="E62" s="2">
        <f t="shared" si="8"/>
        <v>33730.158730158735</v>
      </c>
      <c r="F62" s="2">
        <f t="shared" si="9"/>
        <v>466.1123708742756</v>
      </c>
      <c r="G62" s="4">
        <f t="shared" si="10"/>
        <v>6.3070316693505104</v>
      </c>
      <c r="H62" s="3">
        <f t="shared" si="11"/>
        <v>0.13419216317767044</v>
      </c>
      <c r="I62" s="3">
        <f t="shared" si="12"/>
        <v>0.43333336214539203</v>
      </c>
      <c r="J62" s="5">
        <f t="shared" si="13"/>
        <v>0.56752552532306244</v>
      </c>
      <c r="K62" s="6">
        <f t="shared" si="14"/>
        <v>0.33166331101434354</v>
      </c>
      <c r="L62" s="7">
        <f t="shared" si="15"/>
        <v>2.0889173313136618E-2</v>
      </c>
    </row>
    <row r="63" spans="2:12" x14ac:dyDescent="0.25">
      <c r="B63">
        <v>18</v>
      </c>
      <c r="C63">
        <v>3.738</v>
      </c>
      <c r="D63">
        <v>0.219</v>
      </c>
      <c r="E63" s="2">
        <f t="shared" si="8"/>
        <v>35714.285714285717</v>
      </c>
      <c r="F63" s="2">
        <f t="shared" si="9"/>
        <v>481.85941043083892</v>
      </c>
      <c r="G63" s="4">
        <f t="shared" si="10"/>
        <v>6.2867843766720171</v>
      </c>
      <c r="H63" s="3">
        <f t="shared" si="11"/>
        <v>0.13376136971642591</v>
      </c>
      <c r="I63" s="3">
        <f t="shared" si="12"/>
        <v>0.36832685352893835</v>
      </c>
      <c r="J63" s="5">
        <f t="shared" si="13"/>
        <v>0.50208822324536428</v>
      </c>
      <c r="K63" s="6">
        <f t="shared" si="14"/>
        <v>0.35117291754459906</v>
      </c>
      <c r="L63" s="7">
        <f t="shared" si="15"/>
        <v>2.2003185822554911E-2</v>
      </c>
    </row>
    <row r="64" spans="2:12" x14ac:dyDescent="0.25">
      <c r="B64">
        <v>19</v>
      </c>
      <c r="C64">
        <v>3.762</v>
      </c>
      <c r="D64">
        <v>0.28699999999999998</v>
      </c>
      <c r="E64" s="2">
        <f t="shared" si="8"/>
        <v>37698.4126984127</v>
      </c>
      <c r="F64" s="2">
        <f t="shared" si="9"/>
        <v>497.60644998740236</v>
      </c>
      <c r="G64" s="4">
        <f t="shared" si="10"/>
        <v>6.2466772993088782</v>
      </c>
      <c r="H64" s="3">
        <f t="shared" si="11"/>
        <v>0.13290802764486975</v>
      </c>
      <c r="I64" s="3">
        <f t="shared" si="12"/>
        <v>0.47655406297226155</v>
      </c>
      <c r="J64" s="5">
        <f t="shared" si="13"/>
        <v>0.6094620906171313</v>
      </c>
      <c r="K64" s="6">
        <f t="shared" si="14"/>
        <v>0.37068252407485452</v>
      </c>
      <c r="L64" s="7">
        <f t="shared" si="15"/>
        <v>2.3117198331973208E-2</v>
      </c>
    </row>
    <row r="65" spans="2:12" x14ac:dyDescent="0.25">
      <c r="B65">
        <v>20</v>
      </c>
      <c r="C65">
        <v>3.7839999999999998</v>
      </c>
      <c r="D65">
        <v>0.26800000000000002</v>
      </c>
      <c r="E65" s="2">
        <f t="shared" si="8"/>
        <v>39682.539682539689</v>
      </c>
      <c r="F65" s="2">
        <f t="shared" si="9"/>
        <v>513.35348954396568</v>
      </c>
      <c r="G65" s="4">
        <f t="shared" si="10"/>
        <v>6.2103594080338267</v>
      </c>
      <c r="H65" s="3">
        <f t="shared" si="11"/>
        <v>0.1321353065539112</v>
      </c>
      <c r="I65" s="3">
        <f t="shared" si="12"/>
        <v>0.43984575088611672</v>
      </c>
      <c r="J65" s="5">
        <f t="shared" si="13"/>
        <v>0.57198105744002792</v>
      </c>
      <c r="K65" s="6">
        <f t="shared" si="14"/>
        <v>0.3901921306051101</v>
      </c>
      <c r="L65" s="7">
        <f t="shared" si="15"/>
        <v>2.4231210841391508E-2</v>
      </c>
    </row>
    <row r="66" spans="2:12" x14ac:dyDescent="0.25">
      <c r="B66">
        <v>21</v>
      </c>
      <c r="C66">
        <v>3.827</v>
      </c>
      <c r="D66">
        <v>0.20799999999999999</v>
      </c>
      <c r="E66">
        <f t="shared" si="8"/>
        <v>41666.666666666672</v>
      </c>
      <c r="F66">
        <f t="shared" si="9"/>
        <v>529.10052910052912</v>
      </c>
      <c r="G66">
        <f t="shared" si="10"/>
        <v>6.1405800888424356</v>
      </c>
      <c r="H66">
        <f t="shared" si="11"/>
        <v>0.13065064018813694</v>
      </c>
      <c r="I66">
        <f t="shared" si="12"/>
        <v>0.33374461940925704</v>
      </c>
      <c r="J66">
        <f t="shared" si="13"/>
        <v>0.46439525959739397</v>
      </c>
      <c r="K66">
        <f t="shared" si="14"/>
        <v>0.40970173713536556</v>
      </c>
      <c r="L66">
        <f t="shared" si="15"/>
        <v>2.5345223350809801E-2</v>
      </c>
    </row>
  </sheetData>
  <pageMargins left="0.7" right="0.7" top="0.78740157499999996" bottom="0.78740157499999996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120"/>
  <sheetViews>
    <sheetView zoomScaleNormal="100" workbookViewId="0"/>
  </sheetViews>
  <sheetFormatPr baseColWidth="10" defaultRowHeight="15" x14ac:dyDescent="0.25"/>
  <cols>
    <col min="2" max="2" width="8.42578125" customWidth="1"/>
    <col min="3" max="4" width="10" customWidth="1"/>
    <col min="5" max="5" width="9.42578125" customWidth="1"/>
    <col min="10" max="10" width="10.140625" customWidth="1"/>
    <col min="11" max="11" width="16.140625" customWidth="1"/>
    <col min="12" max="12" width="17.28515625" customWidth="1"/>
  </cols>
  <sheetData>
    <row r="3" spans="2:15" x14ac:dyDescent="0.25">
      <c r="B3" s="9" t="s">
        <v>15</v>
      </c>
      <c r="D3" t="s">
        <v>1</v>
      </c>
      <c r="E3">
        <v>0</v>
      </c>
      <c r="F3" t="s">
        <v>2</v>
      </c>
      <c r="H3" t="s">
        <v>35</v>
      </c>
      <c r="J3">
        <v>50.4</v>
      </c>
      <c r="K3" t="s">
        <v>5</v>
      </c>
    </row>
    <row r="4" spans="2:15" x14ac:dyDescent="0.25">
      <c r="D4" t="s">
        <v>3</v>
      </c>
      <c r="E4">
        <f>1.024-E3</f>
        <v>1.024</v>
      </c>
      <c r="F4" t="s">
        <v>2</v>
      </c>
      <c r="H4" t="s">
        <v>29</v>
      </c>
      <c r="J4">
        <v>0.4</v>
      </c>
      <c r="K4" t="s">
        <v>5</v>
      </c>
    </row>
    <row r="5" spans="2:15" x14ac:dyDescent="0.25">
      <c r="D5" t="s">
        <v>33</v>
      </c>
      <c r="E5">
        <f>E3+E4</f>
        <v>1.024</v>
      </c>
      <c r="F5" t="s">
        <v>2</v>
      </c>
      <c r="H5" t="s">
        <v>32</v>
      </c>
      <c r="J5">
        <v>0.1</v>
      </c>
      <c r="K5" t="s">
        <v>11</v>
      </c>
    </row>
    <row r="6" spans="2:15" x14ac:dyDescent="0.25">
      <c r="D6" t="s">
        <v>34</v>
      </c>
      <c r="E6">
        <v>0.05</v>
      </c>
      <c r="F6" t="s">
        <v>2</v>
      </c>
      <c r="H6" t="s">
        <v>30</v>
      </c>
      <c r="J6">
        <v>1</v>
      </c>
      <c r="K6" t="s">
        <v>5</v>
      </c>
    </row>
    <row r="10" spans="2:15" x14ac:dyDescent="0.25">
      <c r="B10" s="9" t="s">
        <v>4</v>
      </c>
      <c r="C10" s="9"/>
      <c r="D10" s="9">
        <v>35.5</v>
      </c>
      <c r="E10" t="s">
        <v>5</v>
      </c>
      <c r="O10" s="9"/>
    </row>
    <row r="11" spans="2:15" x14ac:dyDescent="0.25">
      <c r="B11" t="s">
        <v>30</v>
      </c>
      <c r="D11">
        <v>0.5</v>
      </c>
      <c r="E11" t="s">
        <v>5</v>
      </c>
    </row>
    <row r="12" spans="2:15" x14ac:dyDescent="0.25">
      <c r="B12" t="s">
        <v>6</v>
      </c>
      <c r="D12">
        <v>3510</v>
      </c>
      <c r="E12" t="s">
        <v>7</v>
      </c>
    </row>
    <row r="15" spans="2:15" ht="18.75" x14ac:dyDescent="0.35">
      <c r="B15" s="8" t="s">
        <v>31</v>
      </c>
      <c r="C15" s="8" t="s">
        <v>37</v>
      </c>
      <c r="D15" s="8" t="s">
        <v>36</v>
      </c>
      <c r="E15" s="8" t="s">
        <v>38</v>
      </c>
      <c r="F15" s="8" t="s">
        <v>39</v>
      </c>
      <c r="G15" s="8" t="s">
        <v>40</v>
      </c>
      <c r="H15" s="8" t="s">
        <v>41</v>
      </c>
      <c r="I15" s="8" t="s">
        <v>42</v>
      </c>
      <c r="J15" s="8" t="s">
        <v>43</v>
      </c>
      <c r="K15" s="8" t="s">
        <v>44</v>
      </c>
      <c r="L15" s="10" t="s">
        <v>45</v>
      </c>
      <c r="M15" s="11"/>
    </row>
    <row r="16" spans="2:15" x14ac:dyDescent="0.25">
      <c r="B16">
        <v>1</v>
      </c>
      <c r="E16" s="2"/>
      <c r="F16" s="2"/>
      <c r="G16" s="4"/>
      <c r="H16" s="3"/>
      <c r="I16" s="3"/>
      <c r="J16" s="5"/>
      <c r="K16" s="6"/>
      <c r="L16" s="7"/>
    </row>
    <row r="17" spans="2:12" x14ac:dyDescent="0.25">
      <c r="B17">
        <v>2</v>
      </c>
      <c r="E17" s="2"/>
      <c r="F17" s="2"/>
      <c r="G17" s="4"/>
      <c r="H17" s="3"/>
      <c r="I17" s="3"/>
      <c r="J17" s="5"/>
      <c r="K17" s="6"/>
      <c r="L17" s="7"/>
    </row>
    <row r="18" spans="2:12" x14ac:dyDescent="0.25">
      <c r="B18">
        <v>3</v>
      </c>
      <c r="C18">
        <v>44.286000000000001</v>
      </c>
      <c r="D18">
        <v>0.223</v>
      </c>
      <c r="E18" s="2">
        <f t="shared" ref="E18:E36" si="0">B18/$J$3*10^5</f>
        <v>5952.3809523809523</v>
      </c>
      <c r="F18" s="2">
        <f t="shared" ref="F18:F36" si="1">(1000*100*$J$5/$J$3)+(10*B18*$J$4/($J$3/100)^2)</f>
        <v>245.65381708238851</v>
      </c>
      <c r="G18" s="4">
        <f t="shared" ref="G18:G36" si="2">$D$10/C18</f>
        <v>0.80160773156302212</v>
      </c>
      <c r="H18" s="3">
        <f t="shared" ref="H18:H36" si="3">$D$11/C18</f>
        <v>1.1290249740324255E-2</v>
      </c>
      <c r="I18" s="3">
        <f t="shared" ref="I18:I36" si="4">$D$10*D18/C18^2</f>
        <v>4.0364567614721118E-3</v>
      </c>
      <c r="J18" s="5">
        <f t="shared" ref="J18:J36" si="5">H18+I18</f>
        <v>1.5326706501796367E-2</v>
      </c>
      <c r="K18" s="6">
        <f t="shared" ref="K18:K36" si="6">E18/($E$5*10^5)</f>
        <v>5.812872023809524E-2</v>
      </c>
      <c r="L18" s="7">
        <f t="shared" ref="L18:L36" si="7">(F18/$E$5 + E18*$E$6/$E$5^2)/10^5</f>
        <v>5.237279475320945E-3</v>
      </c>
    </row>
    <row r="19" spans="2:12" x14ac:dyDescent="0.25">
      <c r="B19">
        <v>4</v>
      </c>
      <c r="C19">
        <v>30.606000000000002</v>
      </c>
      <c r="D19">
        <v>0.20399999999999999</v>
      </c>
      <c r="E19" s="2">
        <f t="shared" si="0"/>
        <v>7936.5079365079364</v>
      </c>
      <c r="F19" s="2">
        <f t="shared" si="1"/>
        <v>261.40085663895184</v>
      </c>
      <c r="G19" s="4">
        <f t="shared" si="2"/>
        <v>1.1599032869372017</v>
      </c>
      <c r="H19" s="3">
        <f t="shared" si="3"/>
        <v>1.6336666013200024E-2</v>
      </c>
      <c r="I19" s="3">
        <f t="shared" si="4"/>
        <v>7.7311726633728399E-3</v>
      </c>
      <c r="J19" s="5">
        <f t="shared" si="5"/>
        <v>2.4067838676572865E-2</v>
      </c>
      <c r="K19" s="6">
        <f t="shared" si="6"/>
        <v>7.750496031746032E-2</v>
      </c>
      <c r="L19" s="7">
        <f t="shared" si="7"/>
        <v>6.3371646311157562E-3</v>
      </c>
    </row>
    <row r="20" spans="2:12" x14ac:dyDescent="0.25">
      <c r="B20">
        <v>5</v>
      </c>
      <c r="C20">
        <v>23.504999999999999</v>
      </c>
      <c r="D20">
        <v>0.158</v>
      </c>
      <c r="E20" s="2">
        <f t="shared" si="0"/>
        <v>9920.6349206349223</v>
      </c>
      <c r="F20" s="2">
        <f t="shared" si="1"/>
        <v>277.14789619551522</v>
      </c>
      <c r="G20" s="4">
        <f t="shared" si="2"/>
        <v>1.5103169538396086</v>
      </c>
      <c r="H20" s="3">
        <f t="shared" si="3"/>
        <v>2.1272069772388855E-2</v>
      </c>
      <c r="I20" s="3">
        <f t="shared" si="4"/>
        <v>1.0152311368077352E-2</v>
      </c>
      <c r="J20" s="5">
        <f t="shared" si="5"/>
        <v>3.1424381140466209E-2</v>
      </c>
      <c r="K20" s="6">
        <f t="shared" si="6"/>
        <v>9.6881200396825407E-2</v>
      </c>
      <c r="L20" s="7">
        <f t="shared" si="7"/>
        <v>7.43704978691057E-3</v>
      </c>
    </row>
    <row r="21" spans="2:12" x14ac:dyDescent="0.25">
      <c r="B21">
        <v>6</v>
      </c>
      <c r="C21">
        <v>18.681000000000001</v>
      </c>
      <c r="D21">
        <v>0.223</v>
      </c>
      <c r="E21" s="2">
        <f t="shared" si="0"/>
        <v>11904.761904761905</v>
      </c>
      <c r="F21" s="2">
        <f t="shared" si="1"/>
        <v>292.8949357520786</v>
      </c>
      <c r="G21" s="4">
        <f t="shared" si="2"/>
        <v>1.9003265349820673</v>
      </c>
      <c r="H21" s="3">
        <f t="shared" si="3"/>
        <v>2.6765162464536158E-2</v>
      </c>
      <c r="I21" s="3">
        <f t="shared" si="4"/>
        <v>2.2684696606230983E-2</v>
      </c>
      <c r="J21" s="5">
        <f t="shared" si="5"/>
        <v>4.9449859070767141E-2</v>
      </c>
      <c r="K21" s="6">
        <f t="shared" si="6"/>
        <v>0.11625744047619048</v>
      </c>
      <c r="L21" s="7">
        <f t="shared" si="7"/>
        <v>8.536934942705382E-3</v>
      </c>
    </row>
    <row r="22" spans="2:12" x14ac:dyDescent="0.25">
      <c r="B22">
        <v>7</v>
      </c>
      <c r="C22">
        <v>15.484</v>
      </c>
      <c r="D22">
        <v>0.20100000000000001</v>
      </c>
      <c r="E22" s="2">
        <f t="shared" si="0"/>
        <v>13888.888888888889</v>
      </c>
      <c r="F22" s="2">
        <f t="shared" si="1"/>
        <v>308.64197530864197</v>
      </c>
      <c r="G22" s="4">
        <f t="shared" si="2"/>
        <v>2.2926892275897699</v>
      </c>
      <c r="H22" s="3">
        <f t="shared" si="3"/>
        <v>3.2291397571686906E-2</v>
      </c>
      <c r="I22" s="3">
        <f t="shared" si="4"/>
        <v>2.9761724021282861E-2</v>
      </c>
      <c r="J22" s="5">
        <f t="shared" si="5"/>
        <v>6.2053121592969766E-2</v>
      </c>
      <c r="K22" s="6">
        <f t="shared" si="6"/>
        <v>0.13563368055555555</v>
      </c>
      <c r="L22" s="7">
        <f t="shared" si="7"/>
        <v>9.6368200985001932E-3</v>
      </c>
    </row>
    <row r="23" spans="2:12" x14ac:dyDescent="0.25">
      <c r="B23">
        <v>8</v>
      </c>
      <c r="C23">
        <v>13.023999999999999</v>
      </c>
      <c r="D23">
        <v>0.16400000000000001</v>
      </c>
      <c r="E23" s="2">
        <f t="shared" si="0"/>
        <v>15873.015873015873</v>
      </c>
      <c r="F23" s="2">
        <f t="shared" si="1"/>
        <v>324.38901486520535</v>
      </c>
      <c r="G23" s="4">
        <f t="shared" si="2"/>
        <v>2.725737100737101</v>
      </c>
      <c r="H23" s="3">
        <f t="shared" si="3"/>
        <v>3.8390663390663396E-2</v>
      </c>
      <c r="I23" s="3">
        <f t="shared" si="4"/>
        <v>3.4322856612475777E-2</v>
      </c>
      <c r="J23" s="5">
        <f t="shared" si="5"/>
        <v>7.2713520003139173E-2</v>
      </c>
      <c r="K23" s="6">
        <f t="shared" si="6"/>
        <v>0.15500992063492064</v>
      </c>
      <c r="L23" s="7">
        <f t="shared" si="7"/>
        <v>1.0736705254295006E-2</v>
      </c>
    </row>
    <row r="24" spans="2:12" x14ac:dyDescent="0.25">
      <c r="B24">
        <v>9</v>
      </c>
      <c r="C24">
        <v>11.339</v>
      </c>
      <c r="D24">
        <v>0.185</v>
      </c>
      <c r="E24" s="2">
        <f t="shared" si="0"/>
        <v>17857.142857142859</v>
      </c>
      <c r="F24" s="2">
        <f t="shared" si="1"/>
        <v>340.13605442176868</v>
      </c>
      <c r="G24" s="4">
        <f t="shared" si="2"/>
        <v>3.1307875474027691</v>
      </c>
      <c r="H24" s="3">
        <f t="shared" si="3"/>
        <v>4.4095599259193929E-2</v>
      </c>
      <c r="I24" s="3">
        <f t="shared" si="4"/>
        <v>5.1079962630700436E-2</v>
      </c>
      <c r="J24" s="5">
        <f t="shared" si="5"/>
        <v>9.5175561889894372E-2</v>
      </c>
      <c r="K24" s="6">
        <f t="shared" si="6"/>
        <v>0.17438616071428573</v>
      </c>
      <c r="L24" s="7">
        <f t="shared" si="7"/>
        <v>1.1836590410089819E-2</v>
      </c>
    </row>
    <row r="25" spans="2:12" x14ac:dyDescent="0.25">
      <c r="B25">
        <v>10</v>
      </c>
      <c r="C25">
        <v>9.9610000000000003</v>
      </c>
      <c r="D25">
        <v>0.17599999999999999</v>
      </c>
      <c r="E25" s="2">
        <f t="shared" si="0"/>
        <v>19841.269841269845</v>
      </c>
      <c r="F25" s="2">
        <f t="shared" si="1"/>
        <v>355.88309397833206</v>
      </c>
      <c r="G25" s="4">
        <f t="shared" si="2"/>
        <v>3.5638992069069371</v>
      </c>
      <c r="H25" s="3">
        <f t="shared" si="3"/>
        <v>5.0195763477562494E-2</v>
      </c>
      <c r="I25" s="3">
        <f t="shared" si="4"/>
        <v>6.2970209860016141E-2</v>
      </c>
      <c r="J25" s="5">
        <f t="shared" si="5"/>
        <v>0.11316597333757863</v>
      </c>
      <c r="K25" s="6">
        <f t="shared" si="6"/>
        <v>0.19376240079365081</v>
      </c>
      <c r="L25" s="7">
        <f t="shared" si="7"/>
        <v>1.2936475565884632E-2</v>
      </c>
    </row>
    <row r="26" spans="2:12" x14ac:dyDescent="0.25">
      <c r="B26">
        <v>11</v>
      </c>
      <c r="C26">
        <v>8.9440000000000008</v>
      </c>
      <c r="D26">
        <v>0.191</v>
      </c>
      <c r="E26" s="2">
        <f t="shared" si="0"/>
        <v>21825.396825396827</v>
      </c>
      <c r="F26" s="2">
        <f t="shared" si="1"/>
        <v>371.63013353489544</v>
      </c>
      <c r="G26" s="4">
        <f t="shared" si="2"/>
        <v>3.9691413237924862</v>
      </c>
      <c r="H26" s="3">
        <f t="shared" si="3"/>
        <v>5.5903398926654732E-2</v>
      </c>
      <c r="I26" s="3">
        <f t="shared" si="4"/>
        <v>8.4761403493332374E-2</v>
      </c>
      <c r="J26" s="5">
        <f t="shared" si="5"/>
        <v>0.14066480241998711</v>
      </c>
      <c r="K26" s="6">
        <f t="shared" si="6"/>
        <v>0.2131386408730159</v>
      </c>
      <c r="L26" s="7">
        <f t="shared" si="7"/>
        <v>1.4036360721679443E-2</v>
      </c>
    </row>
    <row r="27" spans="2:12" x14ac:dyDescent="0.25">
      <c r="B27">
        <v>12</v>
      </c>
      <c r="C27">
        <v>8.0969999999999995</v>
      </c>
      <c r="D27">
        <v>0.17499999999999999</v>
      </c>
      <c r="E27" s="2">
        <f t="shared" si="0"/>
        <v>23809.523809523809</v>
      </c>
      <c r="F27" s="2">
        <f t="shared" si="1"/>
        <v>387.37717309145876</v>
      </c>
      <c r="G27" s="4">
        <f t="shared" si="2"/>
        <v>4.384339878967519</v>
      </c>
      <c r="H27" s="3">
        <f t="shared" si="3"/>
        <v>6.1751265900950973E-2</v>
      </c>
      <c r="I27" s="3">
        <f t="shared" si="4"/>
        <v>9.4758488183193254E-2</v>
      </c>
      <c r="J27" s="5">
        <f t="shared" si="5"/>
        <v>0.15650975408414422</v>
      </c>
      <c r="K27" s="6">
        <f t="shared" si="6"/>
        <v>0.23251488095238096</v>
      </c>
      <c r="L27" s="7">
        <f t="shared" si="7"/>
        <v>1.5136245877474253E-2</v>
      </c>
    </row>
    <row r="28" spans="2:12" x14ac:dyDescent="0.25">
      <c r="B28">
        <v>13</v>
      </c>
      <c r="C28">
        <v>7.4829999999999997</v>
      </c>
      <c r="D28">
        <v>0.14899999999999999</v>
      </c>
      <c r="E28" s="2">
        <f t="shared" si="0"/>
        <v>25793.650793650795</v>
      </c>
      <c r="F28" s="2">
        <f t="shared" si="1"/>
        <v>403.12421264802214</v>
      </c>
      <c r="G28" s="4">
        <f t="shared" si="2"/>
        <v>4.7440865962849124</v>
      </c>
      <c r="H28" s="3">
        <f t="shared" si="3"/>
        <v>6.6818121074435397E-2</v>
      </c>
      <c r="I28" s="3">
        <f t="shared" si="4"/>
        <v>9.4463303868295059E-2</v>
      </c>
      <c r="J28" s="5">
        <f t="shared" si="5"/>
        <v>0.16128142494273046</v>
      </c>
      <c r="K28" s="6">
        <f t="shared" si="6"/>
        <v>0.25189112103174605</v>
      </c>
      <c r="L28" s="7">
        <f t="shared" si="7"/>
        <v>1.6236131033269065E-2</v>
      </c>
    </row>
    <row r="29" spans="2:12" x14ac:dyDescent="0.25">
      <c r="B29">
        <v>14</v>
      </c>
      <c r="C29">
        <v>7.008</v>
      </c>
      <c r="D29">
        <v>0.188</v>
      </c>
      <c r="E29" s="2">
        <f t="shared" si="0"/>
        <v>27777.777777777777</v>
      </c>
      <c r="F29" s="2">
        <f t="shared" si="1"/>
        <v>418.87125220458552</v>
      </c>
      <c r="G29" s="4">
        <f t="shared" si="2"/>
        <v>5.0656392694063923</v>
      </c>
      <c r="H29" s="3">
        <f t="shared" si="3"/>
        <v>7.1347031963470323E-2</v>
      </c>
      <c r="I29" s="3">
        <f t="shared" si="4"/>
        <v>0.1358932909030254</v>
      </c>
      <c r="J29" s="5">
        <f t="shared" si="5"/>
        <v>0.20724032286649574</v>
      </c>
      <c r="K29" s="6">
        <f t="shared" si="6"/>
        <v>0.2712673611111111</v>
      </c>
      <c r="L29" s="7">
        <f t="shared" si="7"/>
        <v>1.7336016189063882E-2</v>
      </c>
    </row>
    <row r="30" spans="2:12" x14ac:dyDescent="0.25">
      <c r="B30">
        <v>15</v>
      </c>
      <c r="C30">
        <v>6.5910000000000002</v>
      </c>
      <c r="D30">
        <v>0.17399999999999999</v>
      </c>
      <c r="E30" s="2">
        <f t="shared" si="0"/>
        <v>29761.904761904763</v>
      </c>
      <c r="F30" s="2">
        <f t="shared" si="1"/>
        <v>434.61829176114884</v>
      </c>
      <c r="G30" s="4">
        <f t="shared" si="2"/>
        <v>5.386132605067516</v>
      </c>
      <c r="H30" s="3">
        <f t="shared" si="3"/>
        <v>7.5861022606584741E-2</v>
      </c>
      <c r="I30" s="3">
        <f t="shared" si="4"/>
        <v>0.14219193950565129</v>
      </c>
      <c r="J30" s="5">
        <f t="shared" si="5"/>
        <v>0.21805296211223602</v>
      </c>
      <c r="K30" s="6">
        <f t="shared" si="6"/>
        <v>0.29064360119047622</v>
      </c>
      <c r="L30" s="7">
        <f t="shared" si="7"/>
        <v>1.8435901344858695E-2</v>
      </c>
    </row>
    <row r="31" spans="2:12" x14ac:dyDescent="0.25">
      <c r="B31">
        <v>16</v>
      </c>
      <c r="C31">
        <v>6.23</v>
      </c>
      <c r="D31">
        <v>0.22600000000000001</v>
      </c>
      <c r="E31" s="2">
        <f t="shared" si="0"/>
        <v>31746.031746031746</v>
      </c>
      <c r="F31" s="2">
        <f t="shared" si="1"/>
        <v>450.36533131771228</v>
      </c>
      <c r="G31" s="4">
        <f t="shared" si="2"/>
        <v>5.6982343499197432</v>
      </c>
      <c r="H31" s="3">
        <f t="shared" si="3"/>
        <v>8.0256821829855537E-2</v>
      </c>
      <c r="I31" s="3">
        <f t="shared" si="4"/>
        <v>0.20670962489275468</v>
      </c>
      <c r="J31" s="5">
        <f t="shared" si="5"/>
        <v>0.28696644672261024</v>
      </c>
      <c r="K31" s="6">
        <f t="shared" si="6"/>
        <v>0.31001984126984128</v>
      </c>
      <c r="L31" s="7">
        <f t="shared" si="7"/>
        <v>1.9535786500653504E-2</v>
      </c>
    </row>
    <row r="32" spans="2:12" x14ac:dyDescent="0.25">
      <c r="B32">
        <v>17</v>
      </c>
      <c r="C32">
        <v>5.9130000000000003</v>
      </c>
      <c r="D32">
        <v>0.217</v>
      </c>
      <c r="E32" s="2">
        <f t="shared" si="0"/>
        <v>33730.158730158735</v>
      </c>
      <c r="F32" s="2">
        <f t="shared" si="1"/>
        <v>466.1123708742756</v>
      </c>
      <c r="G32" s="4">
        <f t="shared" si="2"/>
        <v>6.0037206155927612</v>
      </c>
      <c r="H32" s="3">
        <f t="shared" si="3"/>
        <v>8.4559445290038893E-2</v>
      </c>
      <c r="I32" s="3">
        <f t="shared" si="4"/>
        <v>0.22032933766000834</v>
      </c>
      <c r="J32" s="5">
        <f t="shared" si="5"/>
        <v>0.30488878295004723</v>
      </c>
      <c r="K32" s="6">
        <f t="shared" si="6"/>
        <v>0.32939608134920639</v>
      </c>
      <c r="L32" s="7">
        <f t="shared" si="7"/>
        <v>2.0635671656448317E-2</v>
      </c>
    </row>
    <row r="33" spans="2:13" x14ac:dyDescent="0.25">
      <c r="B33">
        <v>18</v>
      </c>
      <c r="C33">
        <v>5.665</v>
      </c>
      <c r="D33">
        <v>0.20100000000000001</v>
      </c>
      <c r="E33" s="2">
        <f t="shared" si="0"/>
        <v>35714.285714285717</v>
      </c>
      <c r="F33" s="2">
        <f t="shared" si="1"/>
        <v>481.85941043083892</v>
      </c>
      <c r="G33" s="4">
        <f t="shared" si="2"/>
        <v>6.2665489849955867</v>
      </c>
      <c r="H33" s="3">
        <f t="shared" si="3"/>
        <v>8.8261253309797005E-2</v>
      </c>
      <c r="I33" s="3">
        <f t="shared" si="4"/>
        <v>0.22234357387186462</v>
      </c>
      <c r="J33" s="5">
        <f t="shared" si="5"/>
        <v>0.3106048271816616</v>
      </c>
      <c r="K33" s="6">
        <f t="shared" si="6"/>
        <v>0.34877232142857145</v>
      </c>
      <c r="L33" s="7">
        <f t="shared" si="7"/>
        <v>2.173555681224313E-2</v>
      </c>
    </row>
    <row r="34" spans="2:13" x14ac:dyDescent="0.25">
      <c r="B34">
        <v>19</v>
      </c>
      <c r="C34">
        <v>5.5209999999999999</v>
      </c>
      <c r="D34">
        <v>0.17100000000000001</v>
      </c>
      <c r="E34" s="2">
        <f t="shared" si="0"/>
        <v>37698.4126984127</v>
      </c>
      <c r="F34" s="2">
        <f t="shared" si="1"/>
        <v>497.60644998740236</v>
      </c>
      <c r="G34" s="4">
        <f t="shared" si="2"/>
        <v>6.429994566201775</v>
      </c>
      <c r="H34" s="3">
        <f t="shared" si="3"/>
        <v>9.056330374932077E-2</v>
      </c>
      <c r="I34" s="3">
        <f t="shared" si="4"/>
        <v>0.19915397044385141</v>
      </c>
      <c r="J34" s="5">
        <f t="shared" si="5"/>
        <v>0.28971727419317217</v>
      </c>
      <c r="K34" s="6">
        <f t="shared" si="6"/>
        <v>0.36814856150793651</v>
      </c>
      <c r="L34" s="7">
        <f t="shared" si="7"/>
        <v>2.2835441968037939E-2</v>
      </c>
    </row>
    <row r="35" spans="2:13" x14ac:dyDescent="0.25">
      <c r="B35">
        <v>20</v>
      </c>
      <c r="C35">
        <v>5.3360000000000003</v>
      </c>
      <c r="D35">
        <v>0.185</v>
      </c>
      <c r="E35" s="2">
        <f t="shared" si="0"/>
        <v>39682.539682539689</v>
      </c>
      <c r="F35" s="2">
        <f t="shared" si="1"/>
        <v>513.35348954396568</v>
      </c>
      <c r="G35" s="4">
        <f t="shared" si="2"/>
        <v>6.6529235382308842</v>
      </c>
      <c r="H35" s="3">
        <f t="shared" si="3"/>
        <v>9.37031484257871E-2</v>
      </c>
      <c r="I35" s="3">
        <f t="shared" si="4"/>
        <v>0.23065795625425667</v>
      </c>
      <c r="J35" s="5">
        <f t="shared" si="5"/>
        <v>0.32436110468004375</v>
      </c>
      <c r="K35" s="6">
        <f t="shared" si="6"/>
        <v>0.38752480158730163</v>
      </c>
      <c r="L35" s="7">
        <f t="shared" si="7"/>
        <v>2.3935327123832752E-2</v>
      </c>
    </row>
    <row r="36" spans="2:13" x14ac:dyDescent="0.25">
      <c r="B36">
        <v>21</v>
      </c>
      <c r="C36">
        <v>5.1630000000000003</v>
      </c>
      <c r="D36">
        <v>0.185</v>
      </c>
      <c r="E36" s="2">
        <f t="shared" si="0"/>
        <v>41666.666666666672</v>
      </c>
      <c r="F36" s="2">
        <f t="shared" si="1"/>
        <v>529.10052910052912</v>
      </c>
      <c r="G36" s="4">
        <f t="shared" si="2"/>
        <v>6.8758473755568463</v>
      </c>
      <c r="H36" s="3">
        <f t="shared" si="3"/>
        <v>9.6842920782490793E-2</v>
      </c>
      <c r="I36" s="3">
        <f t="shared" si="4"/>
        <v>0.24637454280031312</v>
      </c>
      <c r="J36" s="5">
        <f t="shared" si="5"/>
        <v>0.34321746358280392</v>
      </c>
      <c r="K36" s="6">
        <f t="shared" si="6"/>
        <v>0.40690104166666674</v>
      </c>
      <c r="L36" s="7">
        <f t="shared" si="7"/>
        <v>2.5035212279627569E-2</v>
      </c>
    </row>
    <row r="38" spans="2:13" x14ac:dyDescent="0.25">
      <c r="E38" s="2"/>
    </row>
    <row r="40" spans="2:13" x14ac:dyDescent="0.25">
      <c r="B40" s="9"/>
      <c r="C40" s="9"/>
      <c r="D40" s="9"/>
    </row>
    <row r="41" spans="2:13" x14ac:dyDescent="0.25">
      <c r="B41" t="s">
        <v>4</v>
      </c>
      <c r="D41">
        <v>23.5</v>
      </c>
      <c r="E41" t="s">
        <v>5</v>
      </c>
    </row>
    <row r="42" spans="2:13" x14ac:dyDescent="0.25">
      <c r="B42" t="s">
        <v>30</v>
      </c>
      <c r="D42">
        <v>0.5</v>
      </c>
      <c r="E42" t="s">
        <v>5</v>
      </c>
    </row>
    <row r="43" spans="2:13" x14ac:dyDescent="0.25">
      <c r="B43" t="s">
        <v>6</v>
      </c>
      <c r="D43">
        <v>3510</v>
      </c>
      <c r="E43" t="s">
        <v>7</v>
      </c>
    </row>
    <row r="44" spans="2:13" x14ac:dyDescent="0.25">
      <c r="B44" t="s">
        <v>3</v>
      </c>
      <c r="D44">
        <f>1.024-C43</f>
        <v>1.024</v>
      </c>
      <c r="E44" t="s">
        <v>2</v>
      </c>
    </row>
    <row r="46" spans="2:13" ht="18.75" x14ac:dyDescent="0.35">
      <c r="B46" s="8" t="s">
        <v>31</v>
      </c>
      <c r="C46" s="8" t="s">
        <v>37</v>
      </c>
      <c r="D46" s="8" t="s">
        <v>36</v>
      </c>
      <c r="E46" s="8" t="s">
        <v>38</v>
      </c>
      <c r="F46" s="8" t="s">
        <v>39</v>
      </c>
      <c r="G46" s="8" t="s">
        <v>40</v>
      </c>
      <c r="H46" s="8" t="s">
        <v>41</v>
      </c>
      <c r="I46" s="8" t="s">
        <v>42</v>
      </c>
      <c r="J46" s="8" t="s">
        <v>43</v>
      </c>
      <c r="K46" s="8" t="s">
        <v>44</v>
      </c>
      <c r="L46" s="10" t="s">
        <v>45</v>
      </c>
      <c r="M46" s="11"/>
    </row>
    <row r="47" spans="2:13" x14ac:dyDescent="0.25">
      <c r="B47">
        <v>1</v>
      </c>
      <c r="E47" s="2"/>
      <c r="F47" s="2"/>
      <c r="G47" s="4"/>
      <c r="H47" s="3"/>
      <c r="I47" s="3"/>
      <c r="J47" s="5"/>
      <c r="K47" s="6"/>
      <c r="L47" s="7"/>
    </row>
    <row r="48" spans="2:13" x14ac:dyDescent="0.25">
      <c r="B48">
        <v>2</v>
      </c>
      <c r="C48">
        <v>44.65</v>
      </c>
      <c r="D48">
        <v>0.16900000000000001</v>
      </c>
      <c r="E48" s="2">
        <f t="shared" ref="E48:E67" si="8">B48/$J$3*10^5</f>
        <v>3968.2539682539682</v>
      </c>
      <c r="F48" s="2">
        <f t="shared" ref="F48:F67" si="9">(1000*100*$J$5/$J$3)+(10*B48*$J$4/($J$3/100)^2)</f>
        <v>229.90677752582513</v>
      </c>
      <c r="G48" s="4">
        <f t="shared" ref="G48:G67" si="10">$D$41/C48</f>
        <v>0.52631578947368418</v>
      </c>
      <c r="H48" s="3">
        <f t="shared" ref="H48:H67" si="11">$D$42/C48</f>
        <v>1.1198208286674132E-2</v>
      </c>
      <c r="I48" s="3">
        <f t="shared" ref="I48:I67" si="12">$D$41*D48/C48^2</f>
        <v>1.9921023162609774E-3</v>
      </c>
      <c r="J48" s="5">
        <f t="shared" ref="J48:J67" si="13">H48+I48</f>
        <v>1.3190310602935108E-2</v>
      </c>
      <c r="K48" s="6">
        <f t="shared" ref="K48:K67" si="14">E48/($E$5*10^5)</f>
        <v>3.875248015873016E-2</v>
      </c>
      <c r="L48" s="7">
        <f t="shared" ref="L48:L67" si="15">(F48/$E$5 + E48*$E$6/$E$5^2)/10^5</f>
        <v>4.1373943195261321E-3</v>
      </c>
    </row>
    <row r="49" spans="2:12" x14ac:dyDescent="0.25">
      <c r="B49">
        <v>3</v>
      </c>
      <c r="C49">
        <v>29.404</v>
      </c>
      <c r="D49">
        <v>0.106</v>
      </c>
      <c r="E49" s="2">
        <f t="shared" si="8"/>
        <v>5952.3809523809523</v>
      </c>
      <c r="F49" s="2">
        <f t="shared" si="9"/>
        <v>245.65381708238851</v>
      </c>
      <c r="G49" s="4">
        <f t="shared" si="10"/>
        <v>0.79921099170180931</v>
      </c>
      <c r="H49" s="3">
        <f t="shared" si="11"/>
        <v>1.700448918514488E-2</v>
      </c>
      <c r="I49" s="3">
        <f t="shared" si="12"/>
        <v>2.8811170289889739E-3</v>
      </c>
      <c r="J49" s="5">
        <f t="shared" si="13"/>
        <v>1.9885606214133853E-2</v>
      </c>
      <c r="K49" s="6">
        <f t="shared" si="14"/>
        <v>5.812872023809524E-2</v>
      </c>
      <c r="L49" s="7">
        <f t="shared" si="15"/>
        <v>5.237279475320945E-3</v>
      </c>
    </row>
    <row r="50" spans="2:12" x14ac:dyDescent="0.25">
      <c r="B50">
        <v>4</v>
      </c>
      <c r="C50">
        <v>20.556000000000001</v>
      </c>
      <c r="D50">
        <v>0.10299999999999999</v>
      </c>
      <c r="E50" s="2">
        <f t="shared" si="8"/>
        <v>7936.5079365079364</v>
      </c>
      <c r="F50" s="2">
        <f t="shared" si="9"/>
        <v>261.40085663895184</v>
      </c>
      <c r="G50" s="4">
        <f t="shared" si="10"/>
        <v>1.1432185250048648</v>
      </c>
      <c r="H50" s="3">
        <f t="shared" si="11"/>
        <v>2.4323798404358825E-2</v>
      </c>
      <c r="I50" s="3">
        <f t="shared" si="12"/>
        <v>5.7283278884754348E-3</v>
      </c>
      <c r="J50" s="5">
        <f t="shared" si="13"/>
        <v>3.0052126292834259E-2</v>
      </c>
      <c r="K50" s="6">
        <f t="shared" si="14"/>
        <v>7.750496031746032E-2</v>
      </c>
      <c r="L50" s="7">
        <f t="shared" si="15"/>
        <v>6.3371646311157562E-3</v>
      </c>
    </row>
    <row r="51" spans="2:12" x14ac:dyDescent="0.25">
      <c r="B51">
        <v>5</v>
      </c>
      <c r="C51">
        <v>15.404999999999999</v>
      </c>
      <c r="D51">
        <v>0.13500000000000001</v>
      </c>
      <c r="E51" s="2">
        <f t="shared" si="8"/>
        <v>9920.6349206349223</v>
      </c>
      <c r="F51" s="2">
        <f t="shared" si="9"/>
        <v>277.14789619551522</v>
      </c>
      <c r="G51" s="4">
        <f t="shared" si="10"/>
        <v>1.5254787406686141</v>
      </c>
      <c r="H51" s="3">
        <f t="shared" si="11"/>
        <v>3.2456994482310937E-2</v>
      </c>
      <c r="I51" s="3">
        <f t="shared" si="12"/>
        <v>1.336836286856624E-2</v>
      </c>
      <c r="J51" s="5">
        <f t="shared" si="13"/>
        <v>4.5825357350877179E-2</v>
      </c>
      <c r="K51" s="6">
        <f t="shared" si="14"/>
        <v>9.6881200396825407E-2</v>
      </c>
      <c r="L51" s="7">
        <f t="shared" si="15"/>
        <v>7.43704978691057E-3</v>
      </c>
    </row>
    <row r="52" spans="2:12" x14ac:dyDescent="0.25">
      <c r="B52">
        <v>6</v>
      </c>
      <c r="C52">
        <v>12.196999999999999</v>
      </c>
      <c r="D52">
        <v>9.1999999999999998E-2</v>
      </c>
      <c r="E52" s="2">
        <f t="shared" si="8"/>
        <v>11904.761904761905</v>
      </c>
      <c r="F52" s="2">
        <f t="shared" si="9"/>
        <v>292.8949357520786</v>
      </c>
      <c r="G52" s="4">
        <f t="shared" si="10"/>
        <v>1.9267032876936954</v>
      </c>
      <c r="H52" s="3">
        <f t="shared" si="11"/>
        <v>4.0993686972206282E-2</v>
      </c>
      <c r="I52" s="3">
        <f t="shared" si="12"/>
        <v>1.4532811549382635E-2</v>
      </c>
      <c r="J52" s="5">
        <f t="shared" si="13"/>
        <v>5.5526498521588918E-2</v>
      </c>
      <c r="K52" s="6">
        <f t="shared" si="14"/>
        <v>0.11625744047619048</v>
      </c>
      <c r="L52" s="7">
        <f t="shared" si="15"/>
        <v>8.536934942705382E-3</v>
      </c>
    </row>
    <row r="53" spans="2:12" x14ac:dyDescent="0.25">
      <c r="B53">
        <v>7</v>
      </c>
      <c r="C53">
        <v>10.018000000000001</v>
      </c>
      <c r="D53">
        <v>0.10100000000000001</v>
      </c>
      <c r="E53" s="2">
        <f t="shared" si="8"/>
        <v>13888.888888888889</v>
      </c>
      <c r="F53" s="2">
        <f t="shared" si="9"/>
        <v>308.64197530864197</v>
      </c>
      <c r="G53" s="4">
        <f t="shared" si="10"/>
        <v>2.3457776003194248</v>
      </c>
      <c r="H53" s="3">
        <f t="shared" si="11"/>
        <v>4.9910161708923935E-2</v>
      </c>
      <c r="I53" s="3">
        <f t="shared" si="12"/>
        <v>2.3649784151753034E-2</v>
      </c>
      <c r="J53" s="5">
        <f t="shared" si="13"/>
        <v>7.3559945860676962E-2</v>
      </c>
      <c r="K53" s="6">
        <f t="shared" si="14"/>
        <v>0.13563368055555555</v>
      </c>
      <c r="L53" s="7">
        <f t="shared" si="15"/>
        <v>9.6368200985001932E-3</v>
      </c>
    </row>
    <row r="54" spans="2:12" x14ac:dyDescent="0.25">
      <c r="B54">
        <v>8</v>
      </c>
      <c r="C54">
        <v>8.5690000000000008</v>
      </c>
      <c r="D54">
        <v>0.12</v>
      </c>
      <c r="E54" s="2">
        <f t="shared" si="8"/>
        <v>15873.015873015873</v>
      </c>
      <c r="F54" s="2">
        <f t="shared" si="9"/>
        <v>324.38901486520535</v>
      </c>
      <c r="G54" s="4">
        <f t="shared" si="10"/>
        <v>2.7424436923795072</v>
      </c>
      <c r="H54" s="3">
        <f t="shared" si="11"/>
        <v>5.8349865795308667E-2</v>
      </c>
      <c r="I54" s="3">
        <f t="shared" si="12"/>
        <v>3.8405093136368397E-2</v>
      </c>
      <c r="J54" s="5">
        <f t="shared" si="13"/>
        <v>9.6754958931677071E-2</v>
      </c>
      <c r="K54" s="6">
        <f t="shared" si="14"/>
        <v>0.15500992063492064</v>
      </c>
      <c r="L54" s="7">
        <f t="shared" si="15"/>
        <v>1.0736705254295006E-2</v>
      </c>
    </row>
    <row r="55" spans="2:12" x14ac:dyDescent="0.25">
      <c r="B55">
        <v>9</v>
      </c>
      <c r="C55">
        <v>7.423</v>
      </c>
      <c r="D55">
        <v>9.4E-2</v>
      </c>
      <c r="E55" s="2">
        <f t="shared" si="8"/>
        <v>17857.142857142859</v>
      </c>
      <c r="F55" s="2">
        <f t="shared" si="9"/>
        <v>340.13605442176868</v>
      </c>
      <c r="G55" s="4">
        <f t="shared" si="10"/>
        <v>3.1658359153980871</v>
      </c>
      <c r="H55" s="3">
        <f t="shared" si="11"/>
        <v>6.7358210965916751E-2</v>
      </c>
      <c r="I55" s="3">
        <f t="shared" si="12"/>
        <v>4.0090068172897772E-2</v>
      </c>
      <c r="J55" s="5">
        <f t="shared" si="13"/>
        <v>0.10744827913881452</v>
      </c>
      <c r="K55" s="6">
        <f t="shared" si="14"/>
        <v>0.17438616071428573</v>
      </c>
      <c r="L55" s="7">
        <f t="shared" si="15"/>
        <v>1.1836590410089819E-2</v>
      </c>
    </row>
    <row r="56" spans="2:12" x14ac:dyDescent="0.25">
      <c r="B56">
        <v>10</v>
      </c>
      <c r="C56">
        <v>6.5449999999999999</v>
      </c>
      <c r="D56">
        <v>0.112</v>
      </c>
      <c r="E56" s="2">
        <f t="shared" si="8"/>
        <v>19841.269841269845</v>
      </c>
      <c r="F56" s="2">
        <f t="shared" si="9"/>
        <v>355.88309397833206</v>
      </c>
      <c r="G56" s="4">
        <f t="shared" si="10"/>
        <v>3.5905271199388848</v>
      </c>
      <c r="H56" s="3">
        <f t="shared" si="11"/>
        <v>7.6394194041252861E-2</v>
      </c>
      <c r="I56" s="3">
        <f t="shared" si="12"/>
        <v>6.1442175314462201E-2</v>
      </c>
      <c r="J56" s="5">
        <f t="shared" si="13"/>
        <v>0.13783636935571505</v>
      </c>
      <c r="K56" s="6">
        <f t="shared" si="14"/>
        <v>0.19376240079365081</v>
      </c>
      <c r="L56" s="7">
        <f t="shared" si="15"/>
        <v>1.2936475565884632E-2</v>
      </c>
    </row>
    <row r="57" spans="2:12" x14ac:dyDescent="0.25">
      <c r="B57">
        <v>11</v>
      </c>
      <c r="C57">
        <v>5.835</v>
      </c>
      <c r="D57">
        <v>0.13400000000000001</v>
      </c>
      <c r="E57" s="2">
        <f t="shared" si="8"/>
        <v>21825.396825396827</v>
      </c>
      <c r="F57" s="2">
        <f t="shared" si="9"/>
        <v>371.63013353489544</v>
      </c>
      <c r="G57" s="4">
        <f t="shared" si="10"/>
        <v>4.0274207369323047</v>
      </c>
      <c r="H57" s="3">
        <f t="shared" si="11"/>
        <v>8.5689802913453295E-2</v>
      </c>
      <c r="I57" s="3">
        <f t="shared" si="12"/>
        <v>9.2489182304872131E-2</v>
      </c>
      <c r="J57" s="5">
        <f t="shared" si="13"/>
        <v>0.17817898521832543</v>
      </c>
      <c r="K57" s="6">
        <f t="shared" si="14"/>
        <v>0.2131386408730159</v>
      </c>
      <c r="L57" s="7">
        <f t="shared" si="15"/>
        <v>1.4036360721679443E-2</v>
      </c>
    </row>
    <row r="58" spans="2:12" x14ac:dyDescent="0.25">
      <c r="B58">
        <v>12</v>
      </c>
      <c r="C58">
        <v>5.3230000000000004</v>
      </c>
      <c r="D58">
        <v>0.23200000000000001</v>
      </c>
      <c r="E58" s="2">
        <f t="shared" si="8"/>
        <v>23809.523809523809</v>
      </c>
      <c r="F58" s="2">
        <f t="shared" si="9"/>
        <v>387.37717309145876</v>
      </c>
      <c r="G58" s="4">
        <f t="shared" si="10"/>
        <v>4.414803682134135</v>
      </c>
      <c r="H58" s="3">
        <f t="shared" si="11"/>
        <v>9.393199323689648E-2</v>
      </c>
      <c r="I58" s="3">
        <f t="shared" si="12"/>
        <v>0.19241676766017643</v>
      </c>
      <c r="J58" s="5">
        <f t="shared" si="13"/>
        <v>0.2863487608970729</v>
      </c>
      <c r="K58" s="6">
        <f t="shared" si="14"/>
        <v>0.23251488095238096</v>
      </c>
      <c r="L58" s="7">
        <f t="shared" si="15"/>
        <v>1.5136245877474253E-2</v>
      </c>
    </row>
    <row r="59" spans="2:12" x14ac:dyDescent="0.25">
      <c r="B59">
        <v>13</v>
      </c>
      <c r="C59">
        <v>4.9669999999999996</v>
      </c>
      <c r="D59">
        <v>0.14399999999999999</v>
      </c>
      <c r="E59" s="2">
        <f t="shared" si="8"/>
        <v>25793.650793650795</v>
      </c>
      <c r="F59" s="2">
        <f t="shared" si="9"/>
        <v>403.12421264802214</v>
      </c>
      <c r="G59" s="4">
        <f t="shared" si="10"/>
        <v>4.7312260922085771</v>
      </c>
      <c r="H59" s="3">
        <f t="shared" si="11"/>
        <v>0.10066438494060802</v>
      </c>
      <c r="I59" s="3">
        <f t="shared" si="12"/>
        <v>0.13716459780109425</v>
      </c>
      <c r="J59" s="5">
        <f t="shared" si="13"/>
        <v>0.23782898274170228</v>
      </c>
      <c r="K59" s="6">
        <f t="shared" si="14"/>
        <v>0.25189112103174605</v>
      </c>
      <c r="L59" s="7">
        <f t="shared" si="15"/>
        <v>1.6236131033269065E-2</v>
      </c>
    </row>
    <row r="60" spans="2:12" x14ac:dyDescent="0.25">
      <c r="B60">
        <v>14</v>
      </c>
      <c r="C60">
        <v>4.6539999999999999</v>
      </c>
      <c r="D60">
        <v>0.154</v>
      </c>
      <c r="E60" s="2">
        <f t="shared" si="8"/>
        <v>27777.777777777777</v>
      </c>
      <c r="F60" s="2">
        <f t="shared" si="9"/>
        <v>418.87125220458552</v>
      </c>
      <c r="G60" s="4">
        <f t="shared" si="10"/>
        <v>5.0494198538891277</v>
      </c>
      <c r="H60" s="3">
        <f t="shared" si="11"/>
        <v>0.10743446497636441</v>
      </c>
      <c r="I60" s="3">
        <f t="shared" si="12"/>
        <v>0.16708436989663206</v>
      </c>
      <c r="J60" s="5">
        <f t="shared" si="13"/>
        <v>0.27451883487299644</v>
      </c>
      <c r="K60" s="6">
        <f t="shared" si="14"/>
        <v>0.2712673611111111</v>
      </c>
      <c r="L60" s="7">
        <f t="shared" si="15"/>
        <v>1.7336016189063882E-2</v>
      </c>
    </row>
    <row r="61" spans="2:12" x14ac:dyDescent="0.25">
      <c r="B61">
        <v>15</v>
      </c>
      <c r="C61">
        <v>4.3460000000000001</v>
      </c>
      <c r="D61">
        <v>0.16300000000000001</v>
      </c>
      <c r="E61" s="2">
        <f t="shared" si="8"/>
        <v>29761.904761904763</v>
      </c>
      <c r="F61" s="2">
        <f t="shared" si="9"/>
        <v>434.61829176114884</v>
      </c>
      <c r="G61" s="4">
        <f t="shared" si="10"/>
        <v>5.4072710538426136</v>
      </c>
      <c r="H61" s="3">
        <f t="shared" si="11"/>
        <v>0.11504832029452369</v>
      </c>
      <c r="I61" s="3">
        <f t="shared" si="12"/>
        <v>0.20280376939170411</v>
      </c>
      <c r="J61" s="5">
        <f t="shared" si="13"/>
        <v>0.3178520896862278</v>
      </c>
      <c r="K61" s="6">
        <f t="shared" si="14"/>
        <v>0.29064360119047622</v>
      </c>
      <c r="L61" s="7">
        <f t="shared" si="15"/>
        <v>1.8435901344858695E-2</v>
      </c>
    </row>
    <row r="62" spans="2:12" x14ac:dyDescent="0.25">
      <c r="B62">
        <v>16</v>
      </c>
      <c r="C62">
        <v>4.1689999999999996</v>
      </c>
      <c r="D62">
        <v>0.151</v>
      </c>
      <c r="E62" s="2">
        <f t="shared" si="8"/>
        <v>31746.031746031746</v>
      </c>
      <c r="F62" s="2">
        <f t="shared" si="9"/>
        <v>450.36533131771228</v>
      </c>
      <c r="G62" s="4">
        <f t="shared" si="10"/>
        <v>5.6368433677140803</v>
      </c>
      <c r="H62" s="3">
        <f t="shared" si="11"/>
        <v>0.11993283761093788</v>
      </c>
      <c r="I62" s="3">
        <f t="shared" si="12"/>
        <v>0.20416487131802019</v>
      </c>
      <c r="J62" s="5">
        <f t="shared" si="13"/>
        <v>0.32409770892895806</v>
      </c>
      <c r="K62" s="6">
        <f t="shared" si="14"/>
        <v>0.31001984126984128</v>
      </c>
      <c r="L62" s="7">
        <f t="shared" si="15"/>
        <v>1.9535786500653504E-2</v>
      </c>
    </row>
    <row r="63" spans="2:12" x14ac:dyDescent="0.25">
      <c r="B63">
        <v>17</v>
      </c>
      <c r="C63">
        <v>3.984</v>
      </c>
      <c r="D63">
        <v>0.20599999999999999</v>
      </c>
      <c r="E63" s="2">
        <f t="shared" si="8"/>
        <v>33730.158730158735</v>
      </c>
      <c r="F63" s="2">
        <f t="shared" si="9"/>
        <v>466.1123708742756</v>
      </c>
      <c r="G63" s="4">
        <f t="shared" si="10"/>
        <v>5.8985943775100402</v>
      </c>
      <c r="H63" s="3">
        <f t="shared" si="11"/>
        <v>0.12550200803212852</v>
      </c>
      <c r="I63" s="3">
        <f t="shared" si="12"/>
        <v>0.3049976008451476</v>
      </c>
      <c r="J63" s="5">
        <f t="shared" si="13"/>
        <v>0.43049960887727612</v>
      </c>
      <c r="K63" s="6">
        <f t="shared" si="14"/>
        <v>0.32939608134920639</v>
      </c>
      <c r="L63" s="7">
        <f t="shared" si="15"/>
        <v>2.0635671656448317E-2</v>
      </c>
    </row>
    <row r="64" spans="2:12" x14ac:dyDescent="0.25">
      <c r="B64">
        <v>18</v>
      </c>
      <c r="C64">
        <v>3.85</v>
      </c>
      <c r="D64">
        <v>0.221</v>
      </c>
      <c r="E64" s="2">
        <f t="shared" si="8"/>
        <v>35714.285714285717</v>
      </c>
      <c r="F64" s="2">
        <f t="shared" si="9"/>
        <v>481.85941043083892</v>
      </c>
      <c r="G64" s="4">
        <f t="shared" si="10"/>
        <v>6.1038961038961039</v>
      </c>
      <c r="H64" s="3">
        <f t="shared" si="11"/>
        <v>0.12987012987012986</v>
      </c>
      <c r="I64" s="3">
        <f t="shared" si="12"/>
        <v>0.35037949063923085</v>
      </c>
      <c r="J64" s="5">
        <f t="shared" si="13"/>
        <v>0.48024962050936071</v>
      </c>
      <c r="K64" s="6">
        <f t="shared" si="14"/>
        <v>0.34877232142857145</v>
      </c>
      <c r="L64" s="7">
        <f t="shared" si="15"/>
        <v>2.173555681224313E-2</v>
      </c>
    </row>
    <row r="65" spans="2:13" x14ac:dyDescent="0.25">
      <c r="B65">
        <v>19</v>
      </c>
      <c r="C65">
        <v>3.7120000000000002</v>
      </c>
      <c r="D65">
        <v>0.22600000000000001</v>
      </c>
      <c r="E65" s="2">
        <f t="shared" si="8"/>
        <v>37698.4126984127</v>
      </c>
      <c r="F65" s="2">
        <f t="shared" si="9"/>
        <v>497.60644998740236</v>
      </c>
      <c r="G65" s="4">
        <f t="shared" si="10"/>
        <v>6.3308189655172411</v>
      </c>
      <c r="H65" s="3">
        <f t="shared" si="11"/>
        <v>0.13469827586206895</v>
      </c>
      <c r="I65" s="3">
        <f t="shared" si="12"/>
        <v>0.38544318055142684</v>
      </c>
      <c r="J65" s="5">
        <f t="shared" si="13"/>
        <v>0.52014145641349585</v>
      </c>
      <c r="K65" s="6">
        <f t="shared" si="14"/>
        <v>0.36814856150793651</v>
      </c>
      <c r="L65" s="7">
        <f t="shared" si="15"/>
        <v>2.2835441968037939E-2</v>
      </c>
    </row>
    <row r="66" spans="2:13" x14ac:dyDescent="0.25">
      <c r="B66">
        <v>20</v>
      </c>
      <c r="C66">
        <v>3.5910000000000002</v>
      </c>
      <c r="D66">
        <v>0.184</v>
      </c>
      <c r="E66" s="2">
        <f t="shared" si="8"/>
        <v>39682.539682539689</v>
      </c>
      <c r="F66" s="2">
        <f t="shared" si="9"/>
        <v>513.35348954396568</v>
      </c>
      <c r="G66" s="4">
        <f t="shared" si="10"/>
        <v>6.5441381230854914</v>
      </c>
      <c r="H66" s="3">
        <f t="shared" si="11"/>
        <v>0.13923698134224449</v>
      </c>
      <c r="I66" s="3">
        <f t="shared" si="12"/>
        <v>0.33531646189020614</v>
      </c>
      <c r="J66" s="5">
        <f t="shared" si="13"/>
        <v>0.47455344323245063</v>
      </c>
      <c r="K66" s="6">
        <f t="shared" si="14"/>
        <v>0.38752480158730163</v>
      </c>
      <c r="L66" s="7">
        <f t="shared" si="15"/>
        <v>2.3935327123832752E-2</v>
      </c>
    </row>
    <row r="67" spans="2:13" x14ac:dyDescent="0.25">
      <c r="B67">
        <v>21</v>
      </c>
      <c r="C67">
        <v>3.448</v>
      </c>
      <c r="D67">
        <v>0.20399999999999999</v>
      </c>
      <c r="E67" s="2">
        <f t="shared" si="8"/>
        <v>41666.666666666672</v>
      </c>
      <c r="F67" s="2">
        <f t="shared" si="9"/>
        <v>529.10052910052912</v>
      </c>
      <c r="G67" s="4">
        <f t="shared" si="10"/>
        <v>6.8155452436194892</v>
      </c>
      <c r="H67" s="3">
        <f t="shared" si="11"/>
        <v>0.14501160092807425</v>
      </c>
      <c r="I67" s="3">
        <f t="shared" si="12"/>
        <v>0.40323991580579349</v>
      </c>
      <c r="J67" s="5">
        <f t="shared" si="13"/>
        <v>0.54825151673386774</v>
      </c>
      <c r="K67" s="6">
        <f t="shared" si="14"/>
        <v>0.40690104166666674</v>
      </c>
      <c r="L67" s="7">
        <f t="shared" si="15"/>
        <v>2.5035212279627569E-2</v>
      </c>
    </row>
    <row r="71" spans="2:13" x14ac:dyDescent="0.25">
      <c r="B71" t="s">
        <v>16</v>
      </c>
      <c r="C71">
        <v>1.2170000000000001</v>
      </c>
      <c r="D71" t="s">
        <v>2</v>
      </c>
    </row>
    <row r="73" spans="2:13" ht="18.75" x14ac:dyDescent="0.35">
      <c r="B73" s="8" t="s">
        <v>31</v>
      </c>
      <c r="C73" s="8" t="s">
        <v>37</v>
      </c>
      <c r="D73" s="8" t="s">
        <v>36</v>
      </c>
      <c r="E73" s="8" t="s">
        <v>38</v>
      </c>
      <c r="F73" s="8" t="s">
        <v>39</v>
      </c>
      <c r="G73" s="8" t="s">
        <v>40</v>
      </c>
      <c r="H73" s="8" t="s">
        <v>41</v>
      </c>
      <c r="I73" s="8" t="s">
        <v>42</v>
      </c>
      <c r="J73" s="8" t="s">
        <v>43</v>
      </c>
      <c r="K73" s="8" t="s">
        <v>44</v>
      </c>
      <c r="L73" s="10" t="s">
        <v>45</v>
      </c>
      <c r="M73" s="11"/>
    </row>
    <row r="74" spans="2:13" x14ac:dyDescent="0.25">
      <c r="B74">
        <v>1</v>
      </c>
      <c r="E74" s="2"/>
      <c r="F74" s="2"/>
      <c r="G74" s="4"/>
      <c r="H74" s="3"/>
      <c r="I74" s="3"/>
      <c r="J74" s="5"/>
      <c r="K74" s="6"/>
      <c r="L74" s="7"/>
    </row>
    <row r="75" spans="2:13" x14ac:dyDescent="0.25">
      <c r="B75">
        <v>2</v>
      </c>
      <c r="E75" s="2"/>
      <c r="F75" s="2"/>
      <c r="G75" s="4"/>
      <c r="H75" s="3"/>
      <c r="I75" s="3"/>
      <c r="J75" s="5"/>
      <c r="K75" s="6"/>
      <c r="L75" s="7"/>
    </row>
    <row r="76" spans="2:13" x14ac:dyDescent="0.25">
      <c r="B76">
        <v>3</v>
      </c>
      <c r="C76">
        <v>35.75</v>
      </c>
      <c r="D76">
        <v>0.19500000000000001</v>
      </c>
      <c r="E76" s="2">
        <f t="shared" ref="E76:E94" si="16">B76/$J$3*10^5</f>
        <v>5952.3809523809523</v>
      </c>
      <c r="F76" s="2">
        <f t="shared" ref="F76:F94" si="17">(1000*100*$J$5/$J$3)+(10*B76*$J$4/($J$3/100)^2)</f>
        <v>245.65381708238851</v>
      </c>
      <c r="G76" s="4">
        <f t="shared" ref="G76:G94" si="18">$D$41/C76</f>
        <v>0.65734265734265729</v>
      </c>
      <c r="H76" s="3">
        <f t="shared" ref="H76:H94" si="19">$D$42/C76</f>
        <v>1.3986013986013986E-2</v>
      </c>
      <c r="I76" s="3">
        <f t="shared" ref="I76:I94" si="20">$D$41*D76/C76^2</f>
        <v>3.5855054036872222E-3</v>
      </c>
      <c r="J76" s="5">
        <f t="shared" ref="J76:J94" si="21">H76+I76</f>
        <v>1.757151938970121E-2</v>
      </c>
      <c r="K76" s="6">
        <f>E76/($C$71*10^5)</f>
        <v>4.8910278984231323E-2</v>
      </c>
      <c r="L76" s="7">
        <f>(F76/$C$71 + E76*$E$6/$C$71^2)/10^5</f>
        <v>4.0279803780077653E-3</v>
      </c>
    </row>
    <row r="77" spans="2:13" x14ac:dyDescent="0.25">
      <c r="B77">
        <v>4</v>
      </c>
      <c r="C77">
        <v>25.186</v>
      </c>
      <c r="D77">
        <v>0.16500000000000001</v>
      </c>
      <c r="E77" s="2">
        <f t="shared" si="16"/>
        <v>7936.5079365079364</v>
      </c>
      <c r="F77" s="2">
        <f t="shared" si="17"/>
        <v>261.40085663895184</v>
      </c>
      <c r="G77" s="4">
        <f t="shared" si="18"/>
        <v>0.93305804812197257</v>
      </c>
      <c r="H77" s="3">
        <f t="shared" si="19"/>
        <v>1.9852298896212182E-2</v>
      </c>
      <c r="I77" s="3">
        <f t="shared" si="20"/>
        <v>6.1127045954151304E-3</v>
      </c>
      <c r="J77" s="5">
        <f t="shared" si="21"/>
        <v>2.5965003491627312E-2</v>
      </c>
      <c r="K77" s="6">
        <f t="shared" ref="K77:K94" si="22">E77/($C$71*10^5)</f>
        <v>6.5213705312308426E-2</v>
      </c>
      <c r="L77" s="7">
        <f t="shared" ref="L77:L94" si="23">(F77/$C$71 + E77*$E$6/$C$71^2)/10^5</f>
        <v>4.8271929597411174E-3</v>
      </c>
    </row>
    <row r="78" spans="2:13" x14ac:dyDescent="0.25">
      <c r="B78">
        <v>5</v>
      </c>
      <c r="C78">
        <v>18.873999999999999</v>
      </c>
      <c r="D78">
        <v>0.20799999999999999</v>
      </c>
      <c r="E78" s="2">
        <f t="shared" si="16"/>
        <v>9920.6349206349223</v>
      </c>
      <c r="F78" s="2">
        <f t="shared" si="17"/>
        <v>277.14789619551522</v>
      </c>
      <c r="G78" s="4">
        <f t="shared" si="18"/>
        <v>1.2450990780968529</v>
      </c>
      <c r="H78" s="3">
        <f t="shared" si="19"/>
        <v>2.6491469746741551E-2</v>
      </c>
      <c r="I78" s="3">
        <f t="shared" si="20"/>
        <v>1.3721553896585005E-2</v>
      </c>
      <c r="J78" s="5">
        <f t="shared" si="21"/>
        <v>4.0213023643326559E-2</v>
      </c>
      <c r="K78" s="6">
        <f t="shared" si="22"/>
        <v>8.1517131640385543E-2</v>
      </c>
      <c r="L78" s="7">
        <f t="shared" si="23"/>
        <v>5.6264055414744704E-3</v>
      </c>
    </row>
    <row r="79" spans="2:13" x14ac:dyDescent="0.25">
      <c r="B79">
        <v>6</v>
      </c>
      <c r="C79">
        <v>15.292999999999999</v>
      </c>
      <c r="D79">
        <v>0.158</v>
      </c>
      <c r="E79" s="2">
        <f t="shared" si="16"/>
        <v>11904.761904761905</v>
      </c>
      <c r="F79" s="2">
        <f t="shared" si="17"/>
        <v>292.8949357520786</v>
      </c>
      <c r="G79" s="4">
        <f t="shared" si="18"/>
        <v>1.5366507552474988</v>
      </c>
      <c r="H79" s="3">
        <f t="shared" si="19"/>
        <v>3.2694696920159555E-2</v>
      </c>
      <c r="I79" s="3">
        <f t="shared" si="20"/>
        <v>1.5875944505924597E-2</v>
      </c>
      <c r="J79" s="5">
        <f t="shared" si="21"/>
        <v>4.8570641426084152E-2</v>
      </c>
      <c r="K79" s="6">
        <f t="shared" si="22"/>
        <v>9.7820557968462646E-2</v>
      </c>
      <c r="L79" s="7">
        <f t="shared" si="23"/>
        <v>6.4256181232078208E-3</v>
      </c>
    </row>
    <row r="80" spans="2:13" x14ac:dyDescent="0.25">
      <c r="B80">
        <v>7</v>
      </c>
      <c r="C80">
        <v>12.624000000000001</v>
      </c>
      <c r="D80">
        <v>0.2</v>
      </c>
      <c r="E80" s="2">
        <f t="shared" si="16"/>
        <v>13888.888888888889</v>
      </c>
      <c r="F80" s="2">
        <f t="shared" si="17"/>
        <v>308.64197530864197</v>
      </c>
      <c r="G80" s="4">
        <f t="shared" si="18"/>
        <v>1.8615335868187579</v>
      </c>
      <c r="H80" s="3">
        <f t="shared" si="19"/>
        <v>3.9607097591888463E-2</v>
      </c>
      <c r="I80" s="3">
        <f t="shared" si="20"/>
        <v>2.9491976977483486E-2</v>
      </c>
      <c r="J80" s="5">
        <f t="shared" si="21"/>
        <v>6.9099074569371949E-2</v>
      </c>
      <c r="K80" s="6">
        <f t="shared" si="22"/>
        <v>0.11412398429653975</v>
      </c>
      <c r="L80" s="7">
        <f t="shared" si="23"/>
        <v>7.2248307049411729E-3</v>
      </c>
    </row>
    <row r="81" spans="2:12" x14ac:dyDescent="0.25">
      <c r="B81">
        <v>8</v>
      </c>
      <c r="C81">
        <v>10.516</v>
      </c>
      <c r="D81">
        <v>0.21199999999999999</v>
      </c>
      <c r="E81" s="2">
        <f t="shared" si="16"/>
        <v>15873.015873015873</v>
      </c>
      <c r="F81" s="2">
        <f t="shared" si="17"/>
        <v>324.38901486520535</v>
      </c>
      <c r="G81" s="4">
        <f t="shared" si="18"/>
        <v>2.2346899961962725</v>
      </c>
      <c r="H81" s="3">
        <f t="shared" si="19"/>
        <v>4.7546595663750475E-2</v>
      </c>
      <c r="I81" s="3">
        <f t="shared" si="20"/>
        <v>4.505080631358023E-2</v>
      </c>
      <c r="J81" s="5">
        <f t="shared" si="21"/>
        <v>9.2597401977330712E-2</v>
      </c>
      <c r="K81" s="6">
        <f t="shared" si="22"/>
        <v>0.13042741062461685</v>
      </c>
      <c r="L81" s="7">
        <f t="shared" si="23"/>
        <v>8.0240432866745242E-3</v>
      </c>
    </row>
    <row r="82" spans="2:12" x14ac:dyDescent="0.25">
      <c r="B82">
        <v>9</v>
      </c>
      <c r="C82">
        <v>9.1180000000000003</v>
      </c>
      <c r="D82">
        <v>0.16400000000000001</v>
      </c>
      <c r="E82" s="2">
        <f t="shared" si="16"/>
        <v>17857.142857142859</v>
      </c>
      <c r="F82" s="2">
        <f t="shared" si="17"/>
        <v>340.13605442176868</v>
      </c>
      <c r="G82" s="4">
        <f t="shared" si="18"/>
        <v>2.5773195876288657</v>
      </c>
      <c r="H82" s="3">
        <f t="shared" si="19"/>
        <v>5.4836586970826932E-2</v>
      </c>
      <c r="I82" s="3">
        <f t="shared" si="20"/>
        <v>4.6356702387709364E-2</v>
      </c>
      <c r="J82" s="5">
        <f t="shared" si="21"/>
        <v>0.1011932893585363</v>
      </c>
      <c r="K82" s="6">
        <f t="shared" si="22"/>
        <v>0.14673083695269398</v>
      </c>
      <c r="L82" s="7">
        <f t="shared" si="23"/>
        <v>8.8232558684078772E-3</v>
      </c>
    </row>
    <row r="83" spans="2:12" x14ac:dyDescent="0.25">
      <c r="B83">
        <v>10</v>
      </c>
      <c r="C83">
        <v>7.97</v>
      </c>
      <c r="D83">
        <v>0.17100000000000001</v>
      </c>
      <c r="E83" s="2">
        <f t="shared" si="16"/>
        <v>19841.269841269845</v>
      </c>
      <c r="F83" s="2">
        <f t="shared" si="17"/>
        <v>355.88309397833206</v>
      </c>
      <c r="G83" s="4">
        <f t="shared" si="18"/>
        <v>2.9485570890840656</v>
      </c>
      <c r="H83" s="3">
        <f t="shared" si="19"/>
        <v>6.2735257214554585E-2</v>
      </c>
      <c r="I83" s="3">
        <f t="shared" si="20"/>
        <v>6.3262642689256618E-2</v>
      </c>
      <c r="J83" s="5">
        <f t="shared" si="21"/>
        <v>0.12599789990381122</v>
      </c>
      <c r="K83" s="6">
        <f t="shared" si="22"/>
        <v>0.16303426328077109</v>
      </c>
      <c r="L83" s="7">
        <f t="shared" si="23"/>
        <v>9.6224684501412302E-3</v>
      </c>
    </row>
    <row r="84" spans="2:12" x14ac:dyDescent="0.25">
      <c r="B84">
        <v>11</v>
      </c>
      <c r="C84">
        <v>7.1539999999999999</v>
      </c>
      <c r="D84">
        <v>0.193</v>
      </c>
      <c r="E84" s="2">
        <f t="shared" si="16"/>
        <v>21825.396825396827</v>
      </c>
      <c r="F84" s="2">
        <f t="shared" si="17"/>
        <v>371.63013353489544</v>
      </c>
      <c r="G84" s="4">
        <f t="shared" si="18"/>
        <v>3.2848755940732457</v>
      </c>
      <c r="H84" s="3">
        <f t="shared" si="19"/>
        <v>6.9890970086664797E-2</v>
      </c>
      <c r="I84" s="3">
        <f t="shared" si="20"/>
        <v>8.861909276714236E-2</v>
      </c>
      <c r="J84" s="5">
        <f t="shared" si="21"/>
        <v>0.15851006285380714</v>
      </c>
      <c r="K84" s="6">
        <f t="shared" si="22"/>
        <v>0.17933768960884819</v>
      </c>
      <c r="L84" s="7">
        <f t="shared" si="23"/>
        <v>1.0421681031874581E-2</v>
      </c>
    </row>
    <row r="85" spans="2:12" x14ac:dyDescent="0.25">
      <c r="B85">
        <v>12</v>
      </c>
      <c r="C85">
        <v>6.3760000000000003</v>
      </c>
      <c r="D85">
        <v>0.19600000000000001</v>
      </c>
      <c r="E85" s="2">
        <f t="shared" si="16"/>
        <v>23809.523809523809</v>
      </c>
      <c r="F85" s="2">
        <f t="shared" si="17"/>
        <v>387.37717309145876</v>
      </c>
      <c r="G85" s="4">
        <f t="shared" si="18"/>
        <v>3.6856963613550815</v>
      </c>
      <c r="H85" s="3">
        <f t="shared" si="19"/>
        <v>7.8419071518193217E-2</v>
      </c>
      <c r="I85" s="3">
        <f t="shared" si="20"/>
        <v>0.11329932352973587</v>
      </c>
      <c r="J85" s="5">
        <f t="shared" si="21"/>
        <v>0.19171839504792909</v>
      </c>
      <c r="K85" s="6">
        <f t="shared" si="22"/>
        <v>0.19564111593692529</v>
      </c>
      <c r="L85" s="7">
        <f t="shared" si="23"/>
        <v>1.1220893613607933E-2</v>
      </c>
    </row>
    <row r="86" spans="2:12" x14ac:dyDescent="0.25">
      <c r="B86">
        <v>13</v>
      </c>
      <c r="C86">
        <v>5.8070000000000004</v>
      </c>
      <c r="D86">
        <v>0.22900000000000001</v>
      </c>
      <c r="E86" s="2">
        <f t="shared" si="16"/>
        <v>25793.650793650795</v>
      </c>
      <c r="F86" s="2">
        <f t="shared" si="17"/>
        <v>403.12421264802214</v>
      </c>
      <c r="G86" s="4">
        <f t="shared" si="18"/>
        <v>4.0468400206647148</v>
      </c>
      <c r="H86" s="3">
        <f t="shared" si="19"/>
        <v>8.6102979163079033E-2</v>
      </c>
      <c r="I86" s="3">
        <f t="shared" si="20"/>
        <v>0.15958780174482856</v>
      </c>
      <c r="J86" s="5">
        <f t="shared" si="21"/>
        <v>0.24569078090790758</v>
      </c>
      <c r="K86" s="6">
        <f t="shared" si="22"/>
        <v>0.21194454226500239</v>
      </c>
      <c r="L86" s="7">
        <f t="shared" si="23"/>
        <v>1.2020106195341284E-2</v>
      </c>
    </row>
    <row r="87" spans="2:12" x14ac:dyDescent="0.25">
      <c r="B87">
        <v>14</v>
      </c>
      <c r="C87">
        <v>5.375</v>
      </c>
      <c r="D87">
        <v>0.214</v>
      </c>
      <c r="E87" s="2">
        <f t="shared" si="16"/>
        <v>27777.777777777777</v>
      </c>
      <c r="F87" s="2">
        <f t="shared" si="17"/>
        <v>418.87125220458552</v>
      </c>
      <c r="G87" s="4">
        <f t="shared" si="18"/>
        <v>4.3720930232558137</v>
      </c>
      <c r="H87" s="3">
        <f t="shared" si="19"/>
        <v>9.3023255813953487E-2</v>
      </c>
      <c r="I87" s="3">
        <f t="shared" si="20"/>
        <v>0.1740703082747431</v>
      </c>
      <c r="J87" s="5">
        <f t="shared" si="21"/>
        <v>0.26709356408869656</v>
      </c>
      <c r="K87" s="6">
        <f t="shared" si="22"/>
        <v>0.2282479685930795</v>
      </c>
      <c r="L87" s="7">
        <f t="shared" si="23"/>
        <v>1.2819318777074633E-2</v>
      </c>
    </row>
    <row r="88" spans="2:12" x14ac:dyDescent="0.25">
      <c r="B88">
        <v>15</v>
      </c>
      <c r="C88">
        <v>4.976</v>
      </c>
      <c r="D88">
        <v>0.22</v>
      </c>
      <c r="E88" s="2">
        <f t="shared" si="16"/>
        <v>29761.904761904763</v>
      </c>
      <c r="F88" s="2">
        <f t="shared" si="17"/>
        <v>434.61829176114884</v>
      </c>
      <c r="G88" s="4">
        <f t="shared" si="18"/>
        <v>4.722668810289389</v>
      </c>
      <c r="H88" s="3">
        <f t="shared" si="19"/>
        <v>0.10048231511254019</v>
      </c>
      <c r="I88" s="3">
        <f t="shared" si="20"/>
        <v>0.20879966604977201</v>
      </c>
      <c r="J88" s="5">
        <f t="shared" si="21"/>
        <v>0.3092819811623122</v>
      </c>
      <c r="K88" s="6">
        <f t="shared" si="22"/>
        <v>0.2445513949211566</v>
      </c>
      <c r="L88" s="7">
        <f t="shared" si="23"/>
        <v>1.3618531358807986E-2</v>
      </c>
    </row>
    <row r="89" spans="2:12" x14ac:dyDescent="0.25">
      <c r="B89">
        <v>16</v>
      </c>
      <c r="C89">
        <v>4.6079999999999997</v>
      </c>
      <c r="D89">
        <v>0.23200000000000001</v>
      </c>
      <c r="E89" s="2">
        <f t="shared" si="16"/>
        <v>31746.031746031746</v>
      </c>
      <c r="F89" s="2">
        <f t="shared" si="17"/>
        <v>450.36533131771228</v>
      </c>
      <c r="G89" s="4">
        <f t="shared" si="18"/>
        <v>5.0998263888888893</v>
      </c>
      <c r="H89" s="3">
        <f t="shared" si="19"/>
        <v>0.10850694444444445</v>
      </c>
      <c r="I89" s="3">
        <f t="shared" si="20"/>
        <v>0.25676209249614201</v>
      </c>
      <c r="J89" s="5">
        <f t="shared" si="21"/>
        <v>0.36526903694058643</v>
      </c>
      <c r="K89" s="6">
        <f t="shared" si="22"/>
        <v>0.2608548212492337</v>
      </c>
      <c r="L89" s="7">
        <f t="shared" si="23"/>
        <v>1.4417743940541338E-2</v>
      </c>
    </row>
    <row r="90" spans="2:12" x14ac:dyDescent="0.25">
      <c r="B90">
        <v>17</v>
      </c>
      <c r="C90">
        <v>4.4450000000000003</v>
      </c>
      <c r="D90">
        <v>0.26600000000000001</v>
      </c>
      <c r="E90" s="2">
        <f t="shared" si="16"/>
        <v>33730.158730158735</v>
      </c>
      <c r="F90" s="2">
        <f t="shared" si="17"/>
        <v>466.1123708742756</v>
      </c>
      <c r="G90" s="4">
        <f t="shared" si="18"/>
        <v>5.2868391451068613</v>
      </c>
      <c r="H90" s="3">
        <f t="shared" si="19"/>
        <v>0.11248593925759279</v>
      </c>
      <c r="I90" s="3">
        <f t="shared" si="20"/>
        <v>0.31637777561269403</v>
      </c>
      <c r="J90" s="5">
        <f t="shared" si="21"/>
        <v>0.42886371487028685</v>
      </c>
      <c r="K90" s="6">
        <f t="shared" si="22"/>
        <v>0.27715824757731083</v>
      </c>
      <c r="L90" s="7">
        <f t="shared" si="23"/>
        <v>1.5216956522274692E-2</v>
      </c>
    </row>
    <row r="91" spans="2:12" x14ac:dyDescent="0.25">
      <c r="B91">
        <v>18</v>
      </c>
      <c r="C91">
        <v>4.1079999999999997</v>
      </c>
      <c r="D91">
        <v>0.23100000000000001</v>
      </c>
      <c r="E91" s="2">
        <f t="shared" si="16"/>
        <v>35714.285714285717</v>
      </c>
      <c r="F91" s="2">
        <f t="shared" si="17"/>
        <v>481.85941043083892</v>
      </c>
      <c r="G91" s="4">
        <f t="shared" si="18"/>
        <v>5.7205452775073029</v>
      </c>
      <c r="H91" s="3">
        <f t="shared" si="19"/>
        <v>0.12171372930866603</v>
      </c>
      <c r="I91" s="3">
        <f t="shared" si="20"/>
        <v>0.32167623152487518</v>
      </c>
      <c r="J91" s="5">
        <f t="shared" si="21"/>
        <v>0.44338996083354121</v>
      </c>
      <c r="K91" s="6">
        <f t="shared" si="22"/>
        <v>0.29346167390538797</v>
      </c>
      <c r="L91" s="7">
        <f t="shared" si="23"/>
        <v>1.6016169104008042E-2</v>
      </c>
    </row>
    <row r="92" spans="2:12" x14ac:dyDescent="0.25">
      <c r="B92">
        <v>19</v>
      </c>
      <c r="C92">
        <v>3.9580000000000002</v>
      </c>
      <c r="D92">
        <v>0.24299999999999999</v>
      </c>
      <c r="E92" s="2">
        <f t="shared" si="16"/>
        <v>37698.4126984127</v>
      </c>
      <c r="F92" s="2">
        <f t="shared" si="17"/>
        <v>497.60644998740236</v>
      </c>
      <c r="G92" s="4">
        <f t="shared" si="18"/>
        <v>5.9373420919656388</v>
      </c>
      <c r="H92" s="3">
        <f t="shared" si="19"/>
        <v>0.12632642748863063</v>
      </c>
      <c r="I92" s="3">
        <f t="shared" si="20"/>
        <v>0.36452100261436338</v>
      </c>
      <c r="J92" s="5">
        <f t="shared" si="21"/>
        <v>0.49084743010299403</v>
      </c>
      <c r="K92" s="6">
        <f t="shared" si="22"/>
        <v>0.30976510023346504</v>
      </c>
      <c r="L92" s="7">
        <f t="shared" si="23"/>
        <v>1.6815381685741395E-2</v>
      </c>
    </row>
    <row r="93" spans="2:12" x14ac:dyDescent="0.25">
      <c r="B93">
        <v>20</v>
      </c>
      <c r="C93">
        <v>3.8029999999999999</v>
      </c>
      <c r="D93">
        <v>0.217</v>
      </c>
      <c r="E93" s="2">
        <f t="shared" si="16"/>
        <v>39682.539682539689</v>
      </c>
      <c r="F93" s="2">
        <f t="shared" si="17"/>
        <v>513.35348954396568</v>
      </c>
      <c r="G93" s="4">
        <f t="shared" si="18"/>
        <v>6.1793321062319224</v>
      </c>
      <c r="H93" s="3">
        <f t="shared" si="19"/>
        <v>0.13147515119642389</v>
      </c>
      <c r="I93" s="3">
        <f t="shared" si="20"/>
        <v>0.35259402236453513</v>
      </c>
      <c r="J93" s="5">
        <f t="shared" si="21"/>
        <v>0.48406917356095902</v>
      </c>
      <c r="K93" s="6">
        <f t="shared" si="22"/>
        <v>0.32606852656154217</v>
      </c>
      <c r="L93" s="7">
        <f t="shared" si="23"/>
        <v>1.7614594267474748E-2</v>
      </c>
    </row>
    <row r="94" spans="2:12" x14ac:dyDescent="0.25">
      <c r="B94">
        <v>21</v>
      </c>
      <c r="C94">
        <v>3.6539999999999999</v>
      </c>
      <c r="D94">
        <v>0.26300000000000001</v>
      </c>
      <c r="E94" s="2">
        <f t="shared" si="16"/>
        <v>41666.666666666672</v>
      </c>
      <c r="F94" s="2">
        <f t="shared" si="17"/>
        <v>529.10052910052912</v>
      </c>
      <c r="G94" s="4">
        <f t="shared" si="18"/>
        <v>6.4313081554460867</v>
      </c>
      <c r="H94" s="3">
        <f t="shared" si="19"/>
        <v>0.13683634373289547</v>
      </c>
      <c r="I94" s="3">
        <f t="shared" si="20"/>
        <v>0.46289930073407798</v>
      </c>
      <c r="J94" s="5">
        <f t="shared" si="21"/>
        <v>0.59973564446697347</v>
      </c>
      <c r="K94" s="6">
        <f t="shared" si="22"/>
        <v>0.3423719528896193</v>
      </c>
      <c r="L94" s="7">
        <f t="shared" si="23"/>
        <v>1.8413806849208098E-2</v>
      </c>
    </row>
    <row r="97" spans="2:13" x14ac:dyDescent="0.25">
      <c r="B97" t="s">
        <v>16</v>
      </c>
      <c r="C97">
        <v>0.70299999999999996</v>
      </c>
      <c r="D97" t="s">
        <v>2</v>
      </c>
    </row>
    <row r="99" spans="2:13" ht="18.75" x14ac:dyDescent="0.35">
      <c r="B99" s="8" t="s">
        <v>31</v>
      </c>
      <c r="C99" s="8" t="s">
        <v>37</v>
      </c>
      <c r="D99" s="8" t="s">
        <v>36</v>
      </c>
      <c r="E99" s="8" t="s">
        <v>38</v>
      </c>
      <c r="F99" s="8" t="s">
        <v>39</v>
      </c>
      <c r="G99" s="8" t="s">
        <v>40</v>
      </c>
      <c r="H99" s="8" t="s">
        <v>41</v>
      </c>
      <c r="I99" s="8" t="s">
        <v>42</v>
      </c>
      <c r="J99" s="8" t="s">
        <v>43</v>
      </c>
      <c r="K99" s="8" t="s">
        <v>44</v>
      </c>
      <c r="L99" s="10" t="s">
        <v>45</v>
      </c>
      <c r="M99" s="11"/>
    </row>
    <row r="100" spans="2:13" x14ac:dyDescent="0.25">
      <c r="B100">
        <v>1</v>
      </c>
      <c r="E100" s="2"/>
      <c r="F100" s="2"/>
      <c r="G100" s="4"/>
      <c r="H100" s="3"/>
      <c r="I100" s="3"/>
      <c r="J100" s="5"/>
      <c r="K100" s="6"/>
      <c r="L100" s="7"/>
    </row>
    <row r="101" spans="2:13" x14ac:dyDescent="0.25">
      <c r="B101">
        <v>2</v>
      </c>
      <c r="C101">
        <v>31.082999999999998</v>
      </c>
      <c r="D101">
        <v>0.154</v>
      </c>
      <c r="E101" s="2">
        <f t="shared" ref="E101:E118" si="24">B101/$J$3*10^5</f>
        <v>3968.2539682539682</v>
      </c>
      <c r="F101" s="2">
        <f t="shared" ref="F101:F118" si="25">(1000*100*$J$5/$J$3)+(10*B101*$J$4/($J$3/100)^2)</f>
        <v>229.90677752582513</v>
      </c>
      <c r="G101" s="4">
        <f t="shared" ref="G101:G118" si="26">$D$41/C101</f>
        <v>0.75604027925232442</v>
      </c>
      <c r="H101" s="3">
        <f t="shared" ref="H101:H118" si="27">$D$42/C101</f>
        <v>1.6085963388347328E-2</v>
      </c>
      <c r="I101" s="3">
        <f t="shared" ref="I101:I118" si="28">$D$41*D101/C101^2</f>
        <v>3.7457839656679847E-3</v>
      </c>
      <c r="J101" s="5">
        <f t="shared" ref="J101:J118" si="29">H101+I101</f>
        <v>1.9831747354015314E-2</v>
      </c>
      <c r="K101" s="6">
        <f>E101/($C$97*10^5)</f>
        <v>5.6447424868477501E-2</v>
      </c>
      <c r="L101" s="7">
        <f>(F101/$C$97 + E101*$E$6/$C$97^2)/10^5</f>
        <v>7.2851195144838224E-3</v>
      </c>
    </row>
    <row r="102" spans="2:13" x14ac:dyDescent="0.25">
      <c r="B102">
        <v>3</v>
      </c>
      <c r="C102">
        <v>18.413</v>
      </c>
      <c r="D102">
        <v>8.2000000000000003E-2</v>
      </c>
      <c r="E102" s="2">
        <f t="shared" si="24"/>
        <v>5952.3809523809523</v>
      </c>
      <c r="F102" s="2">
        <f t="shared" si="25"/>
        <v>245.65381708238851</v>
      </c>
      <c r="G102" s="4">
        <f t="shared" si="26"/>
        <v>1.276272198989844</v>
      </c>
      <c r="H102" s="3">
        <f t="shared" si="27"/>
        <v>2.7154727638081789E-2</v>
      </c>
      <c r="I102" s="3">
        <f t="shared" si="28"/>
        <v>5.6837191287224904E-3</v>
      </c>
      <c r="J102" s="5">
        <f t="shared" si="29"/>
        <v>3.283844676680428E-2</v>
      </c>
      <c r="K102" s="6">
        <f t="shared" ref="K102:K118" si="30">E102/($C$97*10^5)</f>
        <v>8.4671137302716248E-2</v>
      </c>
      <c r="L102" s="7">
        <f t="shared" ref="L102:L118" si="31">(F102/$C$97 + E102*$E$6/$C$97^2)/10^5</f>
        <v>9.5164936500137971E-3</v>
      </c>
    </row>
    <row r="103" spans="2:13" x14ac:dyDescent="0.25">
      <c r="B103">
        <v>4</v>
      </c>
      <c r="C103">
        <v>12.994999999999999</v>
      </c>
      <c r="D103">
        <v>9.5000000000000001E-2</v>
      </c>
      <c r="E103" s="2">
        <f t="shared" si="24"/>
        <v>7936.5079365079364</v>
      </c>
      <c r="F103" s="2">
        <f t="shared" si="25"/>
        <v>261.40085663895184</v>
      </c>
      <c r="G103" s="4">
        <f t="shared" si="26"/>
        <v>1.8083878414774914</v>
      </c>
      <c r="H103" s="3">
        <f t="shared" si="27"/>
        <v>3.8476337052712584E-2</v>
      </c>
      <c r="I103" s="3">
        <f t="shared" si="28"/>
        <v>1.3220226621035914E-2</v>
      </c>
      <c r="J103" s="5">
        <f t="shared" si="29"/>
        <v>5.1696563673748495E-2</v>
      </c>
      <c r="K103" s="6">
        <f t="shared" si="30"/>
        <v>0.112894849736955</v>
      </c>
      <c r="L103" s="7">
        <f t="shared" si="31"/>
        <v>1.1747867785543769E-2</v>
      </c>
    </row>
    <row r="104" spans="2:13" x14ac:dyDescent="0.25">
      <c r="B104">
        <v>5</v>
      </c>
      <c r="C104">
        <v>9.5920000000000005</v>
      </c>
      <c r="D104">
        <v>8.7999999999999995E-2</v>
      </c>
      <c r="E104" s="2">
        <f t="shared" si="24"/>
        <v>9920.6349206349223</v>
      </c>
      <c r="F104" s="2">
        <f t="shared" si="25"/>
        <v>277.14789619551522</v>
      </c>
      <c r="G104" s="4">
        <f t="shared" si="26"/>
        <v>2.4499582985821515</v>
      </c>
      <c r="H104" s="3">
        <f t="shared" si="27"/>
        <v>5.2126772310258543E-2</v>
      </c>
      <c r="I104" s="3">
        <f t="shared" si="28"/>
        <v>2.2476681638368363E-2</v>
      </c>
      <c r="J104" s="5">
        <f t="shared" si="29"/>
        <v>7.4603453948626913E-2</v>
      </c>
      <c r="K104" s="6">
        <f t="shared" si="30"/>
        <v>0.14111856217119378</v>
      </c>
      <c r="L104" s="7">
        <f t="shared" si="31"/>
        <v>1.3979241921073745E-2</v>
      </c>
    </row>
    <row r="105" spans="2:13" x14ac:dyDescent="0.25">
      <c r="B105">
        <v>6</v>
      </c>
      <c r="C105">
        <v>7.7249999999999996</v>
      </c>
      <c r="D105">
        <v>0.107</v>
      </c>
      <c r="E105" s="2">
        <f t="shared" si="24"/>
        <v>11904.761904761905</v>
      </c>
      <c r="F105" s="2">
        <f t="shared" si="25"/>
        <v>292.8949357520786</v>
      </c>
      <c r="G105" s="4">
        <f t="shared" si="26"/>
        <v>3.0420711974110035</v>
      </c>
      <c r="H105" s="3">
        <f t="shared" si="27"/>
        <v>6.4724919093851141E-2</v>
      </c>
      <c r="I105" s="3">
        <f t="shared" si="28"/>
        <v>4.2136131795854674E-2</v>
      </c>
      <c r="J105" s="5">
        <f t="shared" si="29"/>
        <v>0.10686105088970582</v>
      </c>
      <c r="K105" s="6">
        <f t="shared" si="30"/>
        <v>0.1693422746054325</v>
      </c>
      <c r="L105" s="7">
        <f t="shared" si="31"/>
        <v>1.6210616056603715E-2</v>
      </c>
    </row>
    <row r="106" spans="2:13" x14ac:dyDescent="0.25">
      <c r="B106">
        <v>7</v>
      </c>
      <c r="C106">
        <v>6.4560000000000004</v>
      </c>
      <c r="D106">
        <v>0.11799999999999999</v>
      </c>
      <c r="E106" s="2">
        <f t="shared" si="24"/>
        <v>13888.888888888889</v>
      </c>
      <c r="F106" s="2">
        <f t="shared" si="25"/>
        <v>308.64197530864197</v>
      </c>
      <c r="G106" s="4">
        <f t="shared" si="26"/>
        <v>3.6400247831474597</v>
      </c>
      <c r="H106" s="3">
        <f t="shared" si="27"/>
        <v>7.7447335811648074E-2</v>
      </c>
      <c r="I106" s="3">
        <f t="shared" si="28"/>
        <v>6.6530812331381681E-2</v>
      </c>
      <c r="J106" s="5">
        <f t="shared" si="29"/>
        <v>0.14397814814302975</v>
      </c>
      <c r="K106" s="6">
        <f t="shared" si="30"/>
        <v>0.19756598703967124</v>
      </c>
      <c r="L106" s="7">
        <f t="shared" si="31"/>
        <v>1.8441990192133689E-2</v>
      </c>
    </row>
    <row r="107" spans="2:13" x14ac:dyDescent="0.25">
      <c r="B107">
        <v>8</v>
      </c>
      <c r="C107">
        <v>5.6059999999999999</v>
      </c>
      <c r="D107">
        <v>0.11700000000000001</v>
      </c>
      <c r="E107" s="2">
        <f t="shared" si="24"/>
        <v>15873.015873015873</v>
      </c>
      <c r="F107" s="2">
        <f t="shared" si="25"/>
        <v>324.38901486520535</v>
      </c>
      <c r="G107" s="4">
        <f t="shared" si="26"/>
        <v>4.1919372101320018</v>
      </c>
      <c r="H107" s="3">
        <f t="shared" si="27"/>
        <v>8.9190153407063863E-2</v>
      </c>
      <c r="I107" s="3">
        <f t="shared" si="28"/>
        <v>8.7487808345601908E-2</v>
      </c>
      <c r="J107" s="5">
        <f t="shared" si="29"/>
        <v>0.17667796175266576</v>
      </c>
      <c r="K107" s="6">
        <f t="shared" si="30"/>
        <v>0.22578969947391</v>
      </c>
      <c r="L107" s="7">
        <f t="shared" si="31"/>
        <v>2.0673364327663663E-2</v>
      </c>
    </row>
    <row r="108" spans="2:13" x14ac:dyDescent="0.25">
      <c r="B108">
        <v>9</v>
      </c>
      <c r="C108">
        <v>5.0380000000000003</v>
      </c>
      <c r="D108">
        <v>0.13300000000000001</v>
      </c>
      <c r="E108" s="2">
        <f t="shared" si="24"/>
        <v>17857.142857142859</v>
      </c>
      <c r="F108" s="2">
        <f t="shared" si="25"/>
        <v>340.13605442176868</v>
      </c>
      <c r="G108" s="4">
        <f t="shared" si="26"/>
        <v>4.6645494243747514</v>
      </c>
      <c r="H108" s="3">
        <f t="shared" si="27"/>
        <v>9.924573243350536E-2</v>
      </c>
      <c r="I108" s="3">
        <f t="shared" si="28"/>
        <v>0.12314114200909924</v>
      </c>
      <c r="J108" s="5">
        <f t="shared" si="29"/>
        <v>0.2223868744426046</v>
      </c>
      <c r="K108" s="6">
        <f t="shared" si="30"/>
        <v>0.25401341190814875</v>
      </c>
      <c r="L108" s="7">
        <f t="shared" si="31"/>
        <v>2.2904738463193641E-2</v>
      </c>
    </row>
    <row r="109" spans="2:13" x14ac:dyDescent="0.25">
      <c r="B109">
        <v>10</v>
      </c>
      <c r="C109">
        <v>4.5869999999999997</v>
      </c>
      <c r="D109">
        <v>0.13200000000000001</v>
      </c>
      <c r="E109" s="2">
        <f t="shared" si="24"/>
        <v>19841.269841269845</v>
      </c>
      <c r="F109" s="2">
        <f t="shared" si="25"/>
        <v>355.88309397833206</v>
      </c>
      <c r="G109" s="4">
        <f t="shared" si="26"/>
        <v>5.1231741879223893</v>
      </c>
      <c r="H109" s="3">
        <f t="shared" si="27"/>
        <v>0.10900370612600829</v>
      </c>
      <c r="I109" s="3">
        <f t="shared" si="28"/>
        <v>0.14742947303373785</v>
      </c>
      <c r="J109" s="5">
        <f t="shared" si="29"/>
        <v>0.25643317915974617</v>
      </c>
      <c r="K109" s="6">
        <f t="shared" si="30"/>
        <v>0.28223712434238757</v>
      </c>
      <c r="L109" s="7">
        <f t="shared" si="31"/>
        <v>2.5136112598723611E-2</v>
      </c>
    </row>
    <row r="110" spans="2:13" x14ac:dyDescent="0.25">
      <c r="B110">
        <v>11</v>
      </c>
      <c r="C110">
        <v>4.3029999999999999</v>
      </c>
      <c r="D110">
        <v>0.15</v>
      </c>
      <c r="E110" s="2">
        <f t="shared" si="24"/>
        <v>21825.396825396827</v>
      </c>
      <c r="F110" s="2">
        <f t="shared" si="25"/>
        <v>371.63013353489544</v>
      </c>
      <c r="G110" s="4">
        <f t="shared" si="26"/>
        <v>5.4613060655356724</v>
      </c>
      <c r="H110" s="3">
        <f t="shared" si="27"/>
        <v>0.11619800139437601</v>
      </c>
      <c r="I110" s="3">
        <f t="shared" si="28"/>
        <v>0.19037785494546847</v>
      </c>
      <c r="J110" s="5">
        <f t="shared" si="29"/>
        <v>0.30657585633984447</v>
      </c>
      <c r="K110" s="6">
        <f t="shared" si="30"/>
        <v>0.31046083677662628</v>
      </c>
      <c r="L110" s="7">
        <f t="shared" si="31"/>
        <v>2.7367486734253585E-2</v>
      </c>
    </row>
    <row r="111" spans="2:13" x14ac:dyDescent="0.25">
      <c r="B111">
        <v>12</v>
      </c>
      <c r="C111">
        <v>4.0490000000000004</v>
      </c>
      <c r="D111">
        <v>0.2</v>
      </c>
      <c r="E111" s="2">
        <f t="shared" si="24"/>
        <v>23809.523809523809</v>
      </c>
      <c r="F111" s="2">
        <f t="shared" si="25"/>
        <v>387.37717309145876</v>
      </c>
      <c r="G111" s="4">
        <f t="shared" si="26"/>
        <v>5.8039021980735983</v>
      </c>
      <c r="H111" s="3">
        <f t="shared" si="27"/>
        <v>0.12348728081007655</v>
      </c>
      <c r="I111" s="3">
        <f t="shared" si="28"/>
        <v>0.28668324021109398</v>
      </c>
      <c r="J111" s="5">
        <f t="shared" si="29"/>
        <v>0.41017052102117052</v>
      </c>
      <c r="K111" s="6">
        <f t="shared" si="30"/>
        <v>0.33868454921086499</v>
      </c>
      <c r="L111" s="7">
        <f t="shared" si="31"/>
        <v>2.9598860869783555E-2</v>
      </c>
    </row>
    <row r="112" spans="2:13" x14ac:dyDescent="0.25">
      <c r="B112">
        <v>13</v>
      </c>
      <c r="C112">
        <v>3.8159999999999998</v>
      </c>
      <c r="D112">
        <v>0.17899999999999999</v>
      </c>
      <c r="E112" s="2">
        <f t="shared" si="24"/>
        <v>25793.650793650795</v>
      </c>
      <c r="F112" s="2">
        <f t="shared" si="25"/>
        <v>403.12421264802214</v>
      </c>
      <c r="G112" s="4">
        <f t="shared" si="26"/>
        <v>6.1582809224318664</v>
      </c>
      <c r="H112" s="3">
        <f t="shared" si="27"/>
        <v>0.13102725366876311</v>
      </c>
      <c r="I112" s="3">
        <f t="shared" si="28"/>
        <v>0.2888711438981405</v>
      </c>
      <c r="J112" s="5">
        <f t="shared" si="29"/>
        <v>0.41989839756690361</v>
      </c>
      <c r="K112" s="6">
        <f t="shared" si="30"/>
        <v>0.36690826164510376</v>
      </c>
      <c r="L112" s="7">
        <f t="shared" si="31"/>
        <v>3.1830235005313533E-2</v>
      </c>
    </row>
    <row r="113" spans="2:12" x14ac:dyDescent="0.25">
      <c r="B113">
        <v>14</v>
      </c>
      <c r="C113">
        <v>3.6389999999999998</v>
      </c>
      <c r="D113">
        <v>0.19500000000000001</v>
      </c>
      <c r="E113" s="2">
        <f t="shared" si="24"/>
        <v>27777.777777777777</v>
      </c>
      <c r="F113" s="2">
        <f t="shared" si="25"/>
        <v>418.87125220458552</v>
      </c>
      <c r="G113" s="4">
        <f t="shared" si="26"/>
        <v>6.4578180818906299</v>
      </c>
      <c r="H113" s="3">
        <f t="shared" si="27"/>
        <v>0.13740038472107724</v>
      </c>
      <c r="I113" s="3">
        <f t="shared" si="28"/>
        <v>0.3460496086750956</v>
      </c>
      <c r="J113" s="5">
        <f t="shared" si="29"/>
        <v>0.48344999339617284</v>
      </c>
      <c r="K113" s="6">
        <f t="shared" si="30"/>
        <v>0.39513197407934247</v>
      </c>
      <c r="L113" s="7">
        <f t="shared" si="31"/>
        <v>3.4061609140843503E-2</v>
      </c>
    </row>
    <row r="114" spans="2:12" x14ac:dyDescent="0.25">
      <c r="B114">
        <v>15</v>
      </c>
      <c r="C114">
        <v>3.4220000000000002</v>
      </c>
      <c r="D114">
        <v>0.21199999999999999</v>
      </c>
      <c r="E114" s="2">
        <f t="shared" si="24"/>
        <v>29761.904761904763</v>
      </c>
      <c r="F114" s="2">
        <f t="shared" si="25"/>
        <v>434.61829176114884</v>
      </c>
      <c r="G114" s="4">
        <f t="shared" si="26"/>
        <v>6.8673290473407365</v>
      </c>
      <c r="H114" s="3">
        <f t="shared" si="27"/>
        <v>0.14611338398597312</v>
      </c>
      <c r="I114" s="3">
        <f t="shared" si="28"/>
        <v>0.42544528288610056</v>
      </c>
      <c r="J114" s="5">
        <f t="shared" si="29"/>
        <v>0.57155866687207368</v>
      </c>
      <c r="K114" s="6">
        <f t="shared" si="30"/>
        <v>0.4233556865135813</v>
      </c>
      <c r="L114" s="7">
        <f t="shared" si="31"/>
        <v>3.6292983276373481E-2</v>
      </c>
    </row>
    <row r="115" spans="2:12" x14ac:dyDescent="0.25">
      <c r="B115">
        <v>16</v>
      </c>
      <c r="C115">
        <v>3.278</v>
      </c>
      <c r="D115">
        <v>0.20399999999999999</v>
      </c>
      <c r="E115" s="2">
        <f t="shared" si="24"/>
        <v>31746.031746031746</v>
      </c>
      <c r="F115" s="2">
        <f t="shared" si="25"/>
        <v>450.36533131771228</v>
      </c>
      <c r="G115" s="4">
        <f t="shared" si="26"/>
        <v>7.1690054911531425</v>
      </c>
      <c r="H115" s="3">
        <f t="shared" si="27"/>
        <v>0.1525320317266626</v>
      </c>
      <c r="I115" s="3">
        <f t="shared" si="28"/>
        <v>0.44614921299427729</v>
      </c>
      <c r="J115" s="5">
        <f t="shared" si="29"/>
        <v>0.59868124472093986</v>
      </c>
      <c r="K115" s="6">
        <f t="shared" si="30"/>
        <v>0.45157939894782001</v>
      </c>
      <c r="L115" s="7">
        <f t="shared" si="31"/>
        <v>3.8524357411903451E-2</v>
      </c>
    </row>
    <row r="116" spans="2:12" x14ac:dyDescent="0.25">
      <c r="B116">
        <v>17</v>
      </c>
      <c r="C116">
        <v>3.1030000000000002</v>
      </c>
      <c r="D116">
        <v>0.22900000000000001</v>
      </c>
      <c r="E116" s="2">
        <f t="shared" si="24"/>
        <v>33730.158730158735</v>
      </c>
      <c r="F116" s="2">
        <f t="shared" si="25"/>
        <v>466.1123708742756</v>
      </c>
      <c r="G116" s="4">
        <f t="shared" si="26"/>
        <v>7.5733161456654843</v>
      </c>
      <c r="H116" s="3">
        <f t="shared" si="27"/>
        <v>0.16113438607798902</v>
      </c>
      <c r="I116" s="3">
        <f t="shared" si="28"/>
        <v>0.55890731464949917</v>
      </c>
      <c r="J116" s="5">
        <f t="shared" si="29"/>
        <v>0.72004170072748819</v>
      </c>
      <c r="K116" s="6">
        <f t="shared" si="30"/>
        <v>0.47980311138205883</v>
      </c>
      <c r="L116" s="7">
        <f t="shared" si="31"/>
        <v>4.0755731547433428E-2</v>
      </c>
    </row>
    <row r="117" spans="2:12" x14ac:dyDescent="0.25">
      <c r="B117">
        <v>18</v>
      </c>
      <c r="C117">
        <v>3.016</v>
      </c>
      <c r="D117">
        <v>0.248</v>
      </c>
      <c r="E117" s="2">
        <f t="shared" si="24"/>
        <v>35714.285714285717</v>
      </c>
      <c r="F117" s="2">
        <f t="shared" si="25"/>
        <v>481.85941043083892</v>
      </c>
      <c r="G117" s="4">
        <f t="shared" si="26"/>
        <v>7.7917771883289122</v>
      </c>
      <c r="H117" s="3">
        <f t="shared" si="27"/>
        <v>0.16578249336870027</v>
      </c>
      <c r="I117" s="3">
        <f t="shared" si="28"/>
        <v>0.64070316402704586</v>
      </c>
      <c r="J117" s="5">
        <f t="shared" si="29"/>
        <v>0.80648565739574618</v>
      </c>
      <c r="K117" s="6">
        <f t="shared" si="30"/>
        <v>0.50802682381629749</v>
      </c>
      <c r="L117" s="7">
        <f t="shared" si="31"/>
        <v>4.2987105682963399E-2</v>
      </c>
    </row>
    <row r="118" spans="2:12" x14ac:dyDescent="0.25">
      <c r="B118">
        <v>19</v>
      </c>
      <c r="C118">
        <v>3.0510000000000002</v>
      </c>
      <c r="D118">
        <v>0.25700000000000001</v>
      </c>
      <c r="E118" s="2">
        <f t="shared" si="24"/>
        <v>37698.4126984127</v>
      </c>
      <c r="F118" s="2">
        <f t="shared" si="25"/>
        <v>497.60644998740236</v>
      </c>
      <c r="G118" s="4">
        <f t="shared" si="26"/>
        <v>7.7023926581448698</v>
      </c>
      <c r="H118" s="3">
        <f t="shared" si="27"/>
        <v>0.16388069485414616</v>
      </c>
      <c r="I118" s="3">
        <f t="shared" si="28"/>
        <v>0.64880855888011524</v>
      </c>
      <c r="J118" s="5">
        <f t="shared" si="29"/>
        <v>0.81268925373426137</v>
      </c>
      <c r="K118" s="6">
        <f t="shared" si="30"/>
        <v>0.53625053625053631</v>
      </c>
      <c r="L118" s="7">
        <f t="shared" si="31"/>
        <v>4.5218479818493369E-2</v>
      </c>
    </row>
    <row r="119" spans="2:12" x14ac:dyDescent="0.25">
      <c r="B119">
        <v>20</v>
      </c>
      <c r="E119" s="2"/>
      <c r="F119" s="2"/>
      <c r="G119" s="4"/>
      <c r="H119" s="3"/>
      <c r="I119" s="3"/>
      <c r="J119" s="5"/>
      <c r="K119" s="6"/>
      <c r="L119" s="7"/>
    </row>
    <row r="120" spans="2:12" x14ac:dyDescent="0.25">
      <c r="B120">
        <v>21</v>
      </c>
      <c r="E120" s="2"/>
      <c r="F120" s="2"/>
      <c r="G120" s="4"/>
      <c r="H120" s="3"/>
      <c r="I120" s="3"/>
      <c r="J120" s="5"/>
      <c r="K120" s="6"/>
      <c r="L120" s="7"/>
    </row>
  </sheetData>
  <pageMargins left="0.7" right="0.7" top="0.78740157499999996" bottom="0.78740157499999996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R32"/>
  <sheetViews>
    <sheetView workbookViewId="0">
      <selection activeCell="Q12" sqref="Q12:R32"/>
    </sheetView>
  </sheetViews>
  <sheetFormatPr baseColWidth="10" defaultRowHeight="15" x14ac:dyDescent="0.25"/>
  <sheetData>
    <row r="3" spans="2:18" x14ac:dyDescent="0.25">
      <c r="B3" t="s">
        <v>15</v>
      </c>
      <c r="D3" t="s">
        <v>1</v>
      </c>
      <c r="E3">
        <v>0</v>
      </c>
      <c r="F3" t="s">
        <v>2</v>
      </c>
    </row>
    <row r="4" spans="2:18" x14ac:dyDescent="0.25">
      <c r="D4" t="s">
        <v>3</v>
      </c>
      <c r="E4">
        <f>1.024-E3</f>
        <v>1.024</v>
      </c>
      <c r="F4" t="s">
        <v>2</v>
      </c>
      <c r="K4" t="s">
        <v>16</v>
      </c>
      <c r="L4">
        <v>1.2170000000000001</v>
      </c>
      <c r="M4" t="s">
        <v>2</v>
      </c>
      <c r="P4" t="s">
        <v>16</v>
      </c>
      <c r="Q4">
        <v>0.70299999999999996</v>
      </c>
      <c r="R4" t="s">
        <v>2</v>
      </c>
    </row>
    <row r="6" spans="2:18" x14ac:dyDescent="0.25">
      <c r="B6" t="s">
        <v>4</v>
      </c>
      <c r="C6">
        <v>35.5</v>
      </c>
      <c r="D6" t="s">
        <v>5</v>
      </c>
      <c r="F6" t="s">
        <v>4</v>
      </c>
      <c r="G6">
        <v>23.5</v>
      </c>
      <c r="H6" t="s">
        <v>5</v>
      </c>
      <c r="K6" t="s">
        <v>4</v>
      </c>
      <c r="L6">
        <v>23.5</v>
      </c>
      <c r="M6" t="s">
        <v>5</v>
      </c>
      <c r="P6" t="s">
        <v>4</v>
      </c>
      <c r="Q6">
        <v>23.5</v>
      </c>
      <c r="R6" t="s">
        <v>5</v>
      </c>
    </row>
    <row r="7" spans="2:18" x14ac:dyDescent="0.25">
      <c r="B7" t="s">
        <v>6</v>
      </c>
      <c r="C7">
        <v>3510</v>
      </c>
      <c r="D7" t="s">
        <v>7</v>
      </c>
      <c r="F7" t="s">
        <v>6</v>
      </c>
      <c r="G7">
        <v>3510</v>
      </c>
      <c r="H7" t="s">
        <v>7</v>
      </c>
      <c r="K7" t="s">
        <v>6</v>
      </c>
      <c r="L7">
        <v>3589</v>
      </c>
      <c r="M7" t="s">
        <v>7</v>
      </c>
      <c r="P7" t="s">
        <v>6</v>
      </c>
      <c r="Q7">
        <v>3120</v>
      </c>
      <c r="R7" t="s">
        <v>7</v>
      </c>
    </row>
    <row r="8" spans="2:18" x14ac:dyDescent="0.25">
      <c r="B8" t="s">
        <v>10</v>
      </c>
      <c r="C8">
        <v>0.1</v>
      </c>
      <c r="D8" t="s">
        <v>11</v>
      </c>
      <c r="F8" t="s">
        <v>10</v>
      </c>
      <c r="G8">
        <v>0.1</v>
      </c>
      <c r="H8" t="s">
        <v>11</v>
      </c>
      <c r="K8" t="s">
        <v>10</v>
      </c>
      <c r="L8">
        <v>0.1</v>
      </c>
      <c r="M8" t="s">
        <v>11</v>
      </c>
      <c r="P8" t="s">
        <v>10</v>
      </c>
      <c r="Q8">
        <v>0.1</v>
      </c>
      <c r="R8" t="s">
        <v>11</v>
      </c>
    </row>
    <row r="11" spans="2:18" x14ac:dyDescent="0.25">
      <c r="B11" t="s">
        <v>8</v>
      </c>
      <c r="C11" t="s">
        <v>13</v>
      </c>
      <c r="D11" t="s">
        <v>9</v>
      </c>
      <c r="F11" t="s">
        <v>8</v>
      </c>
      <c r="G11" t="s">
        <v>13</v>
      </c>
      <c r="H11" t="s">
        <v>9</v>
      </c>
      <c r="K11" t="s">
        <v>8</v>
      </c>
      <c r="L11" t="s">
        <v>13</v>
      </c>
      <c r="M11" t="s">
        <v>9</v>
      </c>
      <c r="P11" t="s">
        <v>8</v>
      </c>
      <c r="Q11" t="s">
        <v>13</v>
      </c>
      <c r="R11" t="s">
        <v>9</v>
      </c>
    </row>
    <row r="12" spans="2:18" x14ac:dyDescent="0.25">
      <c r="B12">
        <v>1</v>
      </c>
      <c r="F12">
        <v>1</v>
      </c>
      <c r="K12">
        <v>1</v>
      </c>
      <c r="P12">
        <v>1</v>
      </c>
    </row>
    <row r="13" spans="2:18" x14ac:dyDescent="0.25">
      <c r="B13">
        <v>2</v>
      </c>
      <c r="F13">
        <v>2</v>
      </c>
      <c r="G13">
        <v>44.65</v>
      </c>
      <c r="H13">
        <v>0.16900000000000001</v>
      </c>
      <c r="K13">
        <v>2</v>
      </c>
      <c r="P13">
        <v>2</v>
      </c>
      <c r="Q13">
        <v>31.082999999999998</v>
      </c>
      <c r="R13">
        <v>0.154</v>
      </c>
    </row>
    <row r="14" spans="2:18" x14ac:dyDescent="0.25">
      <c r="B14">
        <v>3</v>
      </c>
      <c r="C14">
        <v>44.286000000000001</v>
      </c>
      <c r="D14">
        <v>0.223</v>
      </c>
      <c r="F14">
        <v>3</v>
      </c>
      <c r="G14">
        <v>29.404</v>
      </c>
      <c r="H14">
        <v>0.106</v>
      </c>
      <c r="K14">
        <v>3</v>
      </c>
      <c r="L14">
        <v>35.75</v>
      </c>
      <c r="M14">
        <v>0.19500000000000001</v>
      </c>
      <c r="P14">
        <v>3</v>
      </c>
      <c r="Q14">
        <v>18.413</v>
      </c>
      <c r="R14">
        <v>8.2000000000000003E-2</v>
      </c>
    </row>
    <row r="15" spans="2:18" x14ac:dyDescent="0.25">
      <c r="B15">
        <v>4</v>
      </c>
      <c r="C15">
        <v>30.606000000000002</v>
      </c>
      <c r="D15">
        <v>0.20399999999999999</v>
      </c>
      <c r="F15">
        <v>4</v>
      </c>
      <c r="G15">
        <v>20.556000000000001</v>
      </c>
      <c r="H15">
        <v>0.10299999999999999</v>
      </c>
      <c r="K15">
        <v>4</v>
      </c>
      <c r="L15">
        <v>25.186</v>
      </c>
      <c r="M15">
        <v>0.16500000000000001</v>
      </c>
      <c r="P15">
        <v>4</v>
      </c>
      <c r="Q15">
        <v>12.994999999999999</v>
      </c>
      <c r="R15">
        <v>9.5000000000000001E-2</v>
      </c>
    </row>
    <row r="16" spans="2:18" x14ac:dyDescent="0.25">
      <c r="B16">
        <v>5</v>
      </c>
      <c r="C16">
        <v>23.504999999999999</v>
      </c>
      <c r="D16">
        <v>0.158</v>
      </c>
      <c r="F16">
        <v>5</v>
      </c>
      <c r="G16">
        <v>15.404999999999999</v>
      </c>
      <c r="H16">
        <v>0.13500000000000001</v>
      </c>
      <c r="K16">
        <v>5</v>
      </c>
      <c r="L16">
        <v>18.873999999999999</v>
      </c>
      <c r="M16">
        <v>0.20799999999999999</v>
      </c>
      <c r="P16">
        <v>5</v>
      </c>
      <c r="Q16">
        <v>9.5920000000000005</v>
      </c>
      <c r="R16">
        <v>8.7999999999999995E-2</v>
      </c>
    </row>
    <row r="17" spans="2:18" x14ac:dyDescent="0.25">
      <c r="B17">
        <v>6</v>
      </c>
      <c r="C17">
        <v>18.681000000000001</v>
      </c>
      <c r="D17">
        <v>0.223</v>
      </c>
      <c r="F17">
        <v>6</v>
      </c>
      <c r="G17">
        <v>12.196999999999999</v>
      </c>
      <c r="H17">
        <v>9.1999999999999998E-2</v>
      </c>
      <c r="K17">
        <v>6</v>
      </c>
      <c r="L17">
        <v>15.292999999999999</v>
      </c>
      <c r="M17">
        <v>0.158</v>
      </c>
      <c r="P17">
        <v>6</v>
      </c>
      <c r="Q17">
        <v>7.7249999999999996</v>
      </c>
      <c r="R17">
        <v>0.107</v>
      </c>
    </row>
    <row r="18" spans="2:18" x14ac:dyDescent="0.25">
      <c r="B18">
        <v>7</v>
      </c>
      <c r="C18">
        <v>15.484</v>
      </c>
      <c r="D18">
        <v>0.20100000000000001</v>
      </c>
      <c r="F18">
        <v>7</v>
      </c>
      <c r="G18">
        <v>10.018000000000001</v>
      </c>
      <c r="H18">
        <v>0.10100000000000001</v>
      </c>
      <c r="K18">
        <v>7</v>
      </c>
      <c r="L18">
        <v>12.624000000000001</v>
      </c>
      <c r="M18">
        <v>0.2</v>
      </c>
      <c r="P18">
        <v>7</v>
      </c>
      <c r="Q18">
        <v>6.4560000000000004</v>
      </c>
      <c r="R18">
        <v>0.11799999999999999</v>
      </c>
    </row>
    <row r="19" spans="2:18" x14ac:dyDescent="0.25">
      <c r="B19">
        <v>8</v>
      </c>
      <c r="C19">
        <v>13.023999999999999</v>
      </c>
      <c r="D19">
        <v>0.16400000000000001</v>
      </c>
      <c r="F19">
        <v>8</v>
      </c>
      <c r="G19">
        <v>8.5690000000000008</v>
      </c>
      <c r="H19">
        <v>0.12</v>
      </c>
      <c r="K19">
        <v>8</v>
      </c>
      <c r="L19">
        <v>10.516</v>
      </c>
      <c r="M19">
        <v>0.21199999999999999</v>
      </c>
      <c r="P19">
        <v>8</v>
      </c>
      <c r="Q19">
        <v>5.6059999999999999</v>
      </c>
      <c r="R19">
        <v>0.11700000000000001</v>
      </c>
    </row>
    <row r="20" spans="2:18" x14ac:dyDescent="0.25">
      <c r="B20">
        <v>9</v>
      </c>
      <c r="C20">
        <v>11.339</v>
      </c>
      <c r="D20">
        <v>0.185</v>
      </c>
      <c r="F20">
        <v>9</v>
      </c>
      <c r="G20">
        <v>7.423</v>
      </c>
      <c r="H20">
        <v>9.4E-2</v>
      </c>
      <c r="K20">
        <v>9</v>
      </c>
      <c r="L20">
        <v>9.1180000000000003</v>
      </c>
      <c r="M20">
        <v>0.16400000000000001</v>
      </c>
      <c r="P20">
        <v>9</v>
      </c>
      <c r="Q20">
        <v>5.0380000000000003</v>
      </c>
      <c r="R20">
        <v>0.13300000000000001</v>
      </c>
    </row>
    <row r="21" spans="2:18" x14ac:dyDescent="0.25">
      <c r="B21">
        <v>10</v>
      </c>
      <c r="C21">
        <v>9.9610000000000003</v>
      </c>
      <c r="D21">
        <v>0.17599999999999999</v>
      </c>
      <c r="F21">
        <v>10</v>
      </c>
      <c r="G21">
        <v>6.5449999999999999</v>
      </c>
      <c r="H21">
        <v>0.112</v>
      </c>
      <c r="K21">
        <v>10</v>
      </c>
      <c r="L21">
        <v>7.97</v>
      </c>
      <c r="M21">
        <v>0.17100000000000001</v>
      </c>
      <c r="P21">
        <v>10</v>
      </c>
      <c r="Q21">
        <v>4.5869999999999997</v>
      </c>
      <c r="R21">
        <v>0.13200000000000001</v>
      </c>
    </row>
    <row r="22" spans="2:18" x14ac:dyDescent="0.25">
      <c r="B22">
        <v>11</v>
      </c>
      <c r="C22">
        <v>8.9440000000000008</v>
      </c>
      <c r="D22">
        <v>0.191</v>
      </c>
      <c r="F22">
        <v>11</v>
      </c>
      <c r="G22">
        <v>5.835</v>
      </c>
      <c r="H22">
        <v>0.13400000000000001</v>
      </c>
      <c r="K22">
        <v>11</v>
      </c>
      <c r="L22">
        <v>7.1539999999999999</v>
      </c>
      <c r="M22">
        <v>0.193</v>
      </c>
      <c r="P22">
        <v>11</v>
      </c>
      <c r="Q22">
        <v>4.3029999999999999</v>
      </c>
      <c r="R22">
        <v>0.15</v>
      </c>
    </row>
    <row r="23" spans="2:18" x14ac:dyDescent="0.25">
      <c r="B23">
        <v>12</v>
      </c>
      <c r="C23">
        <v>8.0969999999999995</v>
      </c>
      <c r="D23">
        <v>0.17499999999999999</v>
      </c>
      <c r="F23">
        <v>12</v>
      </c>
      <c r="G23">
        <v>5.3230000000000004</v>
      </c>
      <c r="H23">
        <v>0.23200000000000001</v>
      </c>
      <c r="K23">
        <v>12</v>
      </c>
      <c r="L23">
        <v>6.3760000000000003</v>
      </c>
      <c r="M23">
        <v>0.19600000000000001</v>
      </c>
      <c r="P23">
        <v>12</v>
      </c>
      <c r="Q23">
        <v>4.0490000000000004</v>
      </c>
      <c r="R23">
        <v>0.2</v>
      </c>
    </row>
    <row r="24" spans="2:18" x14ac:dyDescent="0.25">
      <c r="B24">
        <v>13</v>
      </c>
      <c r="C24">
        <v>7.4829999999999997</v>
      </c>
      <c r="D24">
        <v>0.14899999999999999</v>
      </c>
      <c r="F24">
        <v>13</v>
      </c>
      <c r="G24">
        <v>4.9669999999999996</v>
      </c>
      <c r="H24">
        <v>0.14399999999999999</v>
      </c>
      <c r="K24">
        <v>13</v>
      </c>
      <c r="L24">
        <v>5.8070000000000004</v>
      </c>
      <c r="M24">
        <v>0.22900000000000001</v>
      </c>
      <c r="P24">
        <v>13</v>
      </c>
      <c r="Q24">
        <v>3.8159999999999998</v>
      </c>
      <c r="R24">
        <v>0.17899999999999999</v>
      </c>
    </row>
    <row r="25" spans="2:18" x14ac:dyDescent="0.25">
      <c r="B25">
        <v>14</v>
      </c>
      <c r="C25">
        <v>7.008</v>
      </c>
      <c r="D25">
        <v>0.188</v>
      </c>
      <c r="F25">
        <v>14</v>
      </c>
      <c r="G25">
        <v>4.6539999999999999</v>
      </c>
      <c r="H25">
        <v>0.154</v>
      </c>
      <c r="K25">
        <v>14</v>
      </c>
      <c r="L25">
        <v>5.375</v>
      </c>
      <c r="M25">
        <v>0.214</v>
      </c>
      <c r="P25">
        <v>14</v>
      </c>
      <c r="Q25">
        <v>3.6389999999999998</v>
      </c>
      <c r="R25">
        <v>0.19500000000000001</v>
      </c>
    </row>
    <row r="26" spans="2:18" x14ac:dyDescent="0.25">
      <c r="B26">
        <v>15</v>
      </c>
      <c r="C26">
        <v>6.5910000000000002</v>
      </c>
      <c r="D26">
        <v>0.17399999999999999</v>
      </c>
      <c r="F26">
        <v>15</v>
      </c>
      <c r="G26">
        <v>4.3460000000000001</v>
      </c>
      <c r="H26">
        <v>0.16300000000000001</v>
      </c>
      <c r="K26">
        <v>15</v>
      </c>
      <c r="L26">
        <v>4.976</v>
      </c>
      <c r="M26">
        <v>0.22</v>
      </c>
      <c r="P26">
        <v>15</v>
      </c>
      <c r="Q26">
        <v>3.4220000000000002</v>
      </c>
      <c r="R26">
        <v>0.21199999999999999</v>
      </c>
    </row>
    <row r="27" spans="2:18" x14ac:dyDescent="0.25">
      <c r="B27">
        <v>16</v>
      </c>
      <c r="C27">
        <v>6.23</v>
      </c>
      <c r="D27">
        <v>0.22600000000000001</v>
      </c>
      <c r="F27">
        <v>16</v>
      </c>
      <c r="G27">
        <v>4.1689999999999996</v>
      </c>
      <c r="H27">
        <v>0.151</v>
      </c>
      <c r="K27">
        <v>16</v>
      </c>
      <c r="L27">
        <v>4.6079999999999997</v>
      </c>
      <c r="M27">
        <v>0.23200000000000001</v>
      </c>
      <c r="P27">
        <v>16</v>
      </c>
      <c r="Q27">
        <v>3.278</v>
      </c>
      <c r="R27">
        <v>0.20399999999999999</v>
      </c>
    </row>
    <row r="28" spans="2:18" x14ac:dyDescent="0.25">
      <c r="B28">
        <v>17</v>
      </c>
      <c r="C28">
        <v>5.9130000000000003</v>
      </c>
      <c r="D28">
        <v>0.217</v>
      </c>
      <c r="F28">
        <v>17</v>
      </c>
      <c r="G28">
        <v>3.984</v>
      </c>
      <c r="H28">
        <v>0.20599999999999999</v>
      </c>
      <c r="K28">
        <v>17</v>
      </c>
      <c r="L28">
        <v>4.4450000000000003</v>
      </c>
      <c r="M28">
        <v>0.26600000000000001</v>
      </c>
      <c r="P28">
        <v>17</v>
      </c>
      <c r="Q28">
        <v>3.1030000000000002</v>
      </c>
      <c r="R28">
        <v>0.22900000000000001</v>
      </c>
    </row>
    <row r="29" spans="2:18" x14ac:dyDescent="0.25">
      <c r="B29">
        <v>18</v>
      </c>
      <c r="C29">
        <v>5.665</v>
      </c>
      <c r="D29">
        <v>0.20100000000000001</v>
      </c>
      <c r="F29">
        <v>18</v>
      </c>
      <c r="G29">
        <v>3.85</v>
      </c>
      <c r="H29">
        <v>0.221</v>
      </c>
      <c r="K29">
        <v>18</v>
      </c>
      <c r="L29">
        <v>4.1079999999999997</v>
      </c>
      <c r="M29">
        <v>0.23100000000000001</v>
      </c>
      <c r="P29">
        <v>18</v>
      </c>
      <c r="Q29">
        <v>3.016</v>
      </c>
      <c r="R29">
        <v>0.248</v>
      </c>
    </row>
    <row r="30" spans="2:18" x14ac:dyDescent="0.25">
      <c r="B30">
        <v>19</v>
      </c>
      <c r="C30">
        <v>5.5209999999999999</v>
      </c>
      <c r="D30">
        <v>0.17100000000000001</v>
      </c>
      <c r="F30">
        <v>19</v>
      </c>
      <c r="G30">
        <v>3.7120000000000002</v>
      </c>
      <c r="H30">
        <v>0.22600000000000001</v>
      </c>
      <c r="K30">
        <v>19</v>
      </c>
      <c r="L30">
        <v>3.9580000000000002</v>
      </c>
      <c r="M30">
        <v>0.24299999999999999</v>
      </c>
      <c r="P30">
        <v>19</v>
      </c>
      <c r="Q30">
        <v>3.0510000000000002</v>
      </c>
      <c r="R30">
        <v>0.25700000000000001</v>
      </c>
    </row>
    <row r="31" spans="2:18" x14ac:dyDescent="0.25">
      <c r="B31">
        <v>20</v>
      </c>
      <c r="C31">
        <v>5.3360000000000003</v>
      </c>
      <c r="D31">
        <v>0.185</v>
      </c>
      <c r="F31">
        <v>20</v>
      </c>
      <c r="G31">
        <v>3.5910000000000002</v>
      </c>
      <c r="H31">
        <v>0.184</v>
      </c>
      <c r="K31">
        <v>20</v>
      </c>
      <c r="L31">
        <v>3.8029999999999999</v>
      </c>
      <c r="M31">
        <v>0.217</v>
      </c>
      <c r="P31">
        <v>20</v>
      </c>
    </row>
    <row r="32" spans="2:18" x14ac:dyDescent="0.25">
      <c r="B32">
        <v>21</v>
      </c>
      <c r="C32">
        <v>5.1630000000000003</v>
      </c>
      <c r="D32">
        <v>0.185</v>
      </c>
      <c r="F32">
        <v>21</v>
      </c>
      <c r="G32">
        <v>3.448</v>
      </c>
      <c r="H32">
        <v>0.20399999999999999</v>
      </c>
      <c r="K32">
        <v>21</v>
      </c>
      <c r="L32">
        <v>3.6539999999999999</v>
      </c>
      <c r="M32">
        <v>0.26300000000000001</v>
      </c>
      <c r="P32">
        <v>21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workbookViewId="0">
      <selection activeCell="K3" sqref="K3"/>
    </sheetView>
  </sheetViews>
  <sheetFormatPr baseColWidth="10" defaultRowHeight="15" x14ac:dyDescent="0.25"/>
  <sheetData>
    <row r="1" spans="1:11" x14ac:dyDescent="0.25">
      <c r="E1" t="s">
        <v>17</v>
      </c>
    </row>
    <row r="2" spans="1:11" x14ac:dyDescent="0.25">
      <c r="A2" s="1" t="s">
        <v>18</v>
      </c>
      <c r="B2" s="1" t="s">
        <v>21</v>
      </c>
      <c r="C2" s="1" t="s">
        <v>22</v>
      </c>
      <c r="D2" s="1" t="s">
        <v>23</v>
      </c>
      <c r="E2" s="1" t="s">
        <v>19</v>
      </c>
      <c r="F2" s="1" t="s">
        <v>20</v>
      </c>
      <c r="G2" s="1" t="s">
        <v>24</v>
      </c>
      <c r="H2" s="1" t="s">
        <v>25</v>
      </c>
      <c r="I2" s="1" t="s">
        <v>26</v>
      </c>
      <c r="J2" s="1" t="s">
        <v>27</v>
      </c>
      <c r="K2" s="1" t="s">
        <v>28</v>
      </c>
    </row>
    <row r="3" spans="1:11" x14ac:dyDescent="0.25">
      <c r="A3">
        <v>2.5000000000000001E-2</v>
      </c>
      <c r="B3">
        <v>0.34799999999999998</v>
      </c>
      <c r="C3">
        <v>0.38400000000000001</v>
      </c>
      <c r="D3">
        <v>0.41799999999999998</v>
      </c>
      <c r="E3">
        <v>0.46700000000000003</v>
      </c>
      <c r="F3">
        <v>0.52500000000000002</v>
      </c>
      <c r="G3">
        <v>0.627</v>
      </c>
      <c r="H3">
        <v>0.71199999999999997</v>
      </c>
      <c r="I3">
        <v>0.89900000000000002</v>
      </c>
      <c r="J3">
        <v>1.1659999999999999</v>
      </c>
      <c r="K3">
        <v>1.583</v>
      </c>
    </row>
    <row r="4" spans="1:11" x14ac:dyDescent="0.25">
      <c r="A4">
        <v>0.05</v>
      </c>
      <c r="B4">
        <v>0.77200000000000002</v>
      </c>
      <c r="C4">
        <v>0.83799999999999997</v>
      </c>
      <c r="D4">
        <v>0.93600000000000005</v>
      </c>
      <c r="E4">
        <v>1.0629999999999999</v>
      </c>
      <c r="F4">
        <v>1.1990000000000001</v>
      </c>
      <c r="G4">
        <v>1.448</v>
      </c>
      <c r="H4">
        <v>1.6919999999999999</v>
      </c>
      <c r="I4">
        <v>2.1640000000000001</v>
      </c>
      <c r="J4">
        <v>2.8159999999999998</v>
      </c>
      <c r="K4">
        <v>3.4169999999999998</v>
      </c>
    </row>
    <row r="5" spans="1:11" x14ac:dyDescent="0.25">
      <c r="A5">
        <v>7.4999999999999997E-2</v>
      </c>
      <c r="B5">
        <v>1.248</v>
      </c>
      <c r="C5">
        <v>1.387</v>
      </c>
      <c r="D5">
        <v>1.5429999999999999</v>
      </c>
      <c r="E5">
        <v>1.754</v>
      </c>
      <c r="F5">
        <v>2.0249999999999999</v>
      </c>
      <c r="G5">
        <v>2.41</v>
      </c>
      <c r="H5">
        <v>2.839</v>
      </c>
      <c r="I5">
        <v>3.548</v>
      </c>
      <c r="J5">
        <v>4.375</v>
      </c>
      <c r="K5">
        <v>4.6390000000000002</v>
      </c>
    </row>
    <row r="6" spans="1:11" x14ac:dyDescent="0.25">
      <c r="A6">
        <v>0.1</v>
      </c>
      <c r="B6">
        <v>1.794</v>
      </c>
      <c r="C6">
        <v>1.982</v>
      </c>
      <c r="D6">
        <v>2.2250000000000001</v>
      </c>
      <c r="E6">
        <v>2.5339999999999998</v>
      </c>
      <c r="F6">
        <v>2.9169999999999998</v>
      </c>
      <c r="G6">
        <v>3.431</v>
      </c>
      <c r="H6">
        <v>3.99</v>
      </c>
      <c r="I6">
        <v>4.819</v>
      </c>
      <c r="J6">
        <v>5.5460000000000003</v>
      </c>
      <c r="K6">
        <v>5.2469999999999999</v>
      </c>
    </row>
    <row r="7" spans="1:11" x14ac:dyDescent="0.25">
      <c r="A7">
        <v>0.125</v>
      </c>
      <c r="B7">
        <v>2.3650000000000002</v>
      </c>
      <c r="C7">
        <v>2.6219999999999999</v>
      </c>
      <c r="D7">
        <v>2.9510000000000001</v>
      </c>
      <c r="E7">
        <v>3.335</v>
      </c>
      <c r="F7">
        <v>3.8029999999999999</v>
      </c>
      <c r="G7">
        <v>4.4279999999999999</v>
      </c>
      <c r="H7">
        <v>5.0129999999999999</v>
      </c>
      <c r="I7">
        <v>5.8490000000000002</v>
      </c>
      <c r="J7">
        <v>6.3</v>
      </c>
      <c r="K7">
        <v>5.4720000000000004</v>
      </c>
    </row>
    <row r="8" spans="1:11" x14ac:dyDescent="0.25">
      <c r="A8">
        <v>0.15</v>
      </c>
      <c r="B8">
        <v>2.992</v>
      </c>
      <c r="C8">
        <v>3.319</v>
      </c>
      <c r="D8">
        <v>3.6829999999999998</v>
      </c>
      <c r="E8">
        <v>4.1319999999999997</v>
      </c>
      <c r="F8">
        <v>4.6669999999999998</v>
      </c>
      <c r="G8">
        <v>5.3609999999999998</v>
      </c>
      <c r="H8">
        <v>5.923</v>
      </c>
      <c r="I8">
        <v>6.6360000000000001</v>
      </c>
      <c r="J8">
        <v>6.7450000000000001</v>
      </c>
      <c r="K8">
        <v>5.4539999999999997</v>
      </c>
    </row>
    <row r="9" spans="1:11" x14ac:dyDescent="0.25">
      <c r="A9">
        <v>0.17499999999999999</v>
      </c>
      <c r="B9">
        <v>3.617</v>
      </c>
      <c r="C9">
        <v>3.9940000000000002</v>
      </c>
      <c r="D9">
        <v>4.4029999999999996</v>
      </c>
      <c r="E9">
        <v>4.9340000000000002</v>
      </c>
      <c r="F9">
        <v>5.492</v>
      </c>
      <c r="G9">
        <v>6.1890000000000001</v>
      </c>
      <c r="H9">
        <v>6.6520000000000001</v>
      </c>
      <c r="I9">
        <v>7.1909999999999998</v>
      </c>
      <c r="J9">
        <v>6.968</v>
      </c>
      <c r="K9">
        <v>5.3559999999999999</v>
      </c>
    </row>
    <row r="10" spans="1:11" x14ac:dyDescent="0.25">
      <c r="A10">
        <v>0.2</v>
      </c>
      <c r="B10">
        <v>4.2560000000000002</v>
      </c>
      <c r="C10">
        <v>4.6479999999999997</v>
      </c>
      <c r="D10">
        <v>5.1100000000000003</v>
      </c>
      <c r="E10">
        <v>5.6189999999999998</v>
      </c>
      <c r="F10">
        <v>6.202</v>
      </c>
      <c r="G10">
        <v>6.8819999999999997</v>
      </c>
      <c r="H10">
        <v>7.2469999999999999</v>
      </c>
      <c r="I10">
        <v>7.5709999999999997</v>
      </c>
      <c r="J10">
        <v>7.0469999999999997</v>
      </c>
      <c r="K10">
        <v>5.1879999999999997</v>
      </c>
    </row>
    <row r="11" spans="1:11" x14ac:dyDescent="0.25">
      <c r="A11">
        <v>0.22500000000000001</v>
      </c>
      <c r="B11">
        <v>4.8470000000000004</v>
      </c>
      <c r="C11">
        <v>5.2670000000000003</v>
      </c>
      <c r="D11">
        <v>5.7670000000000003</v>
      </c>
      <c r="E11">
        <v>6.3040000000000003</v>
      </c>
      <c r="F11">
        <v>6.82</v>
      </c>
      <c r="G11">
        <v>7.4589999999999996</v>
      </c>
      <c r="H11">
        <v>7.6820000000000004</v>
      </c>
      <c r="I11">
        <v>7.806</v>
      </c>
      <c r="J11">
        <v>7.0410000000000004</v>
      </c>
      <c r="K11">
        <v>4.9889999999999999</v>
      </c>
    </row>
    <row r="12" spans="1:11" x14ac:dyDescent="0.25">
      <c r="A12">
        <v>0.25</v>
      </c>
      <c r="B12">
        <v>5.452</v>
      </c>
      <c r="C12">
        <v>5.8819999999999997</v>
      </c>
      <c r="D12">
        <v>6.4260000000000002</v>
      </c>
      <c r="E12">
        <v>6.9219999999999997</v>
      </c>
      <c r="F12">
        <v>7.3479999999999999</v>
      </c>
      <c r="G12">
        <v>7.9320000000000004</v>
      </c>
      <c r="H12">
        <v>8.0530000000000008</v>
      </c>
      <c r="I12">
        <v>7.9370000000000003</v>
      </c>
      <c r="J12">
        <v>6.9649999999999999</v>
      </c>
      <c r="K12">
        <v>4.8220000000000001</v>
      </c>
    </row>
    <row r="13" spans="1:11" x14ac:dyDescent="0.25">
      <c r="A13">
        <v>0.27500000000000002</v>
      </c>
      <c r="B13">
        <v>6.01</v>
      </c>
      <c r="C13">
        <v>6.4820000000000002</v>
      </c>
      <c r="D13">
        <v>7.0069999999999997</v>
      </c>
      <c r="E13">
        <v>7.4320000000000004</v>
      </c>
      <c r="F13">
        <v>7.8529999999999998</v>
      </c>
      <c r="G13">
        <v>8.3030000000000008</v>
      </c>
      <c r="H13">
        <v>8.2850000000000001</v>
      </c>
      <c r="I13">
        <v>7.9950000000000001</v>
      </c>
      <c r="J13">
        <v>6.8570000000000002</v>
      </c>
      <c r="K13">
        <v>4.6139999999999999</v>
      </c>
    </row>
    <row r="14" spans="1:11" x14ac:dyDescent="0.25">
      <c r="A14">
        <v>0.3</v>
      </c>
      <c r="B14">
        <v>6.5289999999999999</v>
      </c>
      <c r="C14">
        <v>6.9820000000000002</v>
      </c>
      <c r="D14">
        <v>7.4459999999999997</v>
      </c>
      <c r="E14">
        <v>7.8659999999999997</v>
      </c>
      <c r="F14">
        <v>8.2509999999999994</v>
      </c>
      <c r="G14">
        <v>8.5909999999999993</v>
      </c>
      <c r="H14">
        <v>8.4529999999999994</v>
      </c>
      <c r="I14">
        <v>7.9950000000000001</v>
      </c>
      <c r="J14">
        <v>6.726</v>
      </c>
      <c r="K14">
        <v>4.4279999999999999</v>
      </c>
    </row>
    <row r="15" spans="1:11" x14ac:dyDescent="0.25">
      <c r="A15">
        <v>0.32500000000000001</v>
      </c>
      <c r="B15">
        <v>7.0250000000000004</v>
      </c>
      <c r="C15">
        <v>7.4809999999999999</v>
      </c>
      <c r="D15">
        <v>7.8689999999999998</v>
      </c>
      <c r="E15">
        <v>8.2690000000000001</v>
      </c>
      <c r="F15">
        <v>8.6029999999999998</v>
      </c>
      <c r="G15">
        <v>8.8109999999999999</v>
      </c>
      <c r="H15">
        <v>8.548</v>
      </c>
      <c r="I15">
        <v>7.9489999999999998</v>
      </c>
      <c r="J15">
        <v>6.5810000000000004</v>
      </c>
      <c r="K15">
        <v>4.2869999999999999</v>
      </c>
    </row>
    <row r="16" spans="1:11" x14ac:dyDescent="0.25">
      <c r="A16">
        <v>0.35</v>
      </c>
      <c r="B16">
        <v>7.4550000000000001</v>
      </c>
      <c r="C16">
        <v>7.88</v>
      </c>
      <c r="D16">
        <v>8.2870000000000008</v>
      </c>
      <c r="E16">
        <v>8.6240000000000006</v>
      </c>
      <c r="F16">
        <v>8.8550000000000004</v>
      </c>
      <c r="G16">
        <v>8.9640000000000004</v>
      </c>
      <c r="H16">
        <v>8.5510000000000002</v>
      </c>
      <c r="I16">
        <v>7.88</v>
      </c>
      <c r="J16">
        <v>6.4290000000000003</v>
      </c>
      <c r="K16">
        <v>4.1130000000000004</v>
      </c>
    </row>
    <row r="17" spans="1:11" x14ac:dyDescent="0.25">
      <c r="A17">
        <v>0.375</v>
      </c>
      <c r="B17">
        <v>7.9020000000000001</v>
      </c>
      <c r="C17">
        <v>8.2509999999999994</v>
      </c>
      <c r="D17">
        <v>8.6479999999999997</v>
      </c>
      <c r="E17">
        <v>8.9109999999999996</v>
      </c>
      <c r="F17">
        <v>9.06</v>
      </c>
      <c r="G17">
        <v>9.0730000000000004</v>
      </c>
      <c r="H17">
        <v>8.6150000000000002</v>
      </c>
      <c r="I17">
        <v>7.7889999999999997</v>
      </c>
      <c r="J17">
        <v>6.2750000000000004</v>
      </c>
      <c r="K17">
        <v>3.9830000000000001</v>
      </c>
    </row>
    <row r="18" spans="1:11" x14ac:dyDescent="0.25">
      <c r="A18">
        <v>0.4</v>
      </c>
      <c r="B18">
        <v>8.2430000000000003</v>
      </c>
      <c r="C18">
        <v>8.6300000000000008</v>
      </c>
      <c r="D18">
        <v>8.9280000000000008</v>
      </c>
      <c r="E18">
        <v>9.1270000000000007</v>
      </c>
      <c r="F18">
        <v>9.1929999999999996</v>
      </c>
      <c r="G18">
        <v>9.14</v>
      </c>
      <c r="H18">
        <v>8.5839999999999996</v>
      </c>
      <c r="I18">
        <v>7.681</v>
      </c>
      <c r="J18">
        <v>6.1239999999999997</v>
      </c>
      <c r="K18">
        <v>3.84</v>
      </c>
    </row>
    <row r="19" spans="1:11" x14ac:dyDescent="0.25">
      <c r="A19">
        <v>0.42499999999999999</v>
      </c>
      <c r="B19">
        <v>8.5500000000000007</v>
      </c>
      <c r="C19">
        <v>8.9019999999999992</v>
      </c>
      <c r="D19">
        <v>9.16</v>
      </c>
      <c r="E19">
        <v>9.34</v>
      </c>
      <c r="F19">
        <v>9.3219999999999992</v>
      </c>
      <c r="G19">
        <v>9.1760000000000002</v>
      </c>
      <c r="H19">
        <v>8.5350000000000001</v>
      </c>
      <c r="I19">
        <v>7.5659999999999998</v>
      </c>
      <c r="J19">
        <v>5.976</v>
      </c>
      <c r="K19">
        <v>3.7069999999999999</v>
      </c>
    </row>
    <row r="20" spans="1:11" x14ac:dyDescent="0.25">
      <c r="A20">
        <v>0.45</v>
      </c>
      <c r="B20">
        <v>8.8989999999999991</v>
      </c>
      <c r="C20">
        <v>9.1509999999999998</v>
      </c>
      <c r="D20">
        <v>9.4130000000000003</v>
      </c>
      <c r="E20">
        <v>9.4649999999999999</v>
      </c>
      <c r="F20">
        <v>9.4169999999999998</v>
      </c>
      <c r="G20">
        <v>9.1769999999999996</v>
      </c>
      <c r="H20">
        <v>8.4779999999999998</v>
      </c>
      <c r="I20">
        <v>7.4409999999999998</v>
      </c>
      <c r="J20">
        <v>5.8319999999999999</v>
      </c>
      <c r="K20">
        <v>3.6349999999999998</v>
      </c>
    </row>
    <row r="21" spans="1:11" x14ac:dyDescent="0.25">
      <c r="A21">
        <v>0.47499999999999998</v>
      </c>
      <c r="B21">
        <v>9.1319999999999997</v>
      </c>
      <c r="C21">
        <v>9.4410000000000007</v>
      </c>
      <c r="D21">
        <v>9.5660000000000007</v>
      </c>
      <c r="E21">
        <v>9.5679999999999996</v>
      </c>
      <c r="F21">
        <v>9.4610000000000003</v>
      </c>
      <c r="G21">
        <v>9.16</v>
      </c>
      <c r="H21">
        <v>8.3770000000000007</v>
      </c>
      <c r="I21">
        <v>7.3159999999999998</v>
      </c>
      <c r="J21">
        <v>5.6870000000000003</v>
      </c>
      <c r="K21">
        <v>3.5550000000000002</v>
      </c>
    </row>
    <row r="22" spans="1:11" x14ac:dyDescent="0.25">
      <c r="A22">
        <v>0.5</v>
      </c>
      <c r="B22">
        <v>9.3949999999999996</v>
      </c>
      <c r="C22">
        <v>9.5690000000000008</v>
      </c>
      <c r="D22">
        <v>9.6999999999999993</v>
      </c>
      <c r="E22">
        <v>9.6869999999999994</v>
      </c>
      <c r="F22">
        <v>9.5129999999999999</v>
      </c>
      <c r="G22">
        <v>9.1240000000000006</v>
      </c>
      <c r="H22">
        <v>8.2750000000000004</v>
      </c>
      <c r="I22">
        <v>7.19</v>
      </c>
      <c r="J22">
        <v>5.556</v>
      </c>
      <c r="K22">
        <v>3.4390000000000001</v>
      </c>
    </row>
    <row r="23" spans="1:11" x14ac:dyDescent="0.25">
      <c r="A23">
        <v>0.52500000000000002</v>
      </c>
      <c r="B23">
        <v>9.5679999999999996</v>
      </c>
      <c r="C23">
        <v>9.7690000000000001</v>
      </c>
      <c r="D23">
        <v>9.84</v>
      </c>
      <c r="E23">
        <v>9.7690000000000001</v>
      </c>
      <c r="F23">
        <v>9.484</v>
      </c>
      <c r="G23">
        <v>9.0749999999999993</v>
      </c>
      <c r="H23">
        <v>8.1790000000000003</v>
      </c>
      <c r="I23">
        <v>7.0629999999999997</v>
      </c>
      <c r="J23">
        <v>5.4349999999999996</v>
      </c>
      <c r="K23">
        <v>3.3069999999999999</v>
      </c>
    </row>
    <row r="24" spans="1:11" x14ac:dyDescent="0.25">
      <c r="A24">
        <v>0.55000000000000004</v>
      </c>
      <c r="B24">
        <v>9.7799999999999994</v>
      </c>
      <c r="C24">
        <v>9.8840000000000003</v>
      </c>
      <c r="D24">
        <v>9.8919999999999995</v>
      </c>
      <c r="E24">
        <v>9.7899999999999991</v>
      </c>
      <c r="F24">
        <v>9.4879999999999995</v>
      </c>
      <c r="G24">
        <v>9.0120000000000005</v>
      </c>
      <c r="H24">
        <v>8.0830000000000002</v>
      </c>
      <c r="I24">
        <v>6.9390000000000001</v>
      </c>
      <c r="J24">
        <v>5.3070000000000004</v>
      </c>
      <c r="K24">
        <v>3.2610000000000001</v>
      </c>
    </row>
    <row r="25" spans="1:11" x14ac:dyDescent="0.25">
      <c r="A25">
        <v>0.57499999999999996</v>
      </c>
      <c r="B25">
        <v>9.9209999999999994</v>
      </c>
      <c r="C25">
        <v>9.9809999999999999</v>
      </c>
      <c r="D25">
        <v>9.9570000000000007</v>
      </c>
      <c r="E25">
        <v>9.782</v>
      </c>
      <c r="F25">
        <v>9.49</v>
      </c>
      <c r="G25">
        <v>8.9390000000000001</v>
      </c>
      <c r="H25">
        <v>7.9870000000000001</v>
      </c>
      <c r="I25">
        <v>6.8120000000000003</v>
      </c>
      <c r="J25">
        <v>5.1950000000000003</v>
      </c>
      <c r="K25">
        <v>3.17</v>
      </c>
    </row>
    <row r="26" spans="1:11" x14ac:dyDescent="0.25">
      <c r="A26">
        <v>0.6</v>
      </c>
      <c r="B26">
        <v>10.048999999999999</v>
      </c>
      <c r="C26">
        <v>10.058</v>
      </c>
      <c r="D26">
        <v>10.044</v>
      </c>
      <c r="E26">
        <v>9.8260000000000005</v>
      </c>
      <c r="F26">
        <v>9.3919999999999995</v>
      </c>
      <c r="G26">
        <v>8.8620000000000001</v>
      </c>
      <c r="H26">
        <v>7.85</v>
      </c>
      <c r="I26">
        <v>6.6909999999999998</v>
      </c>
      <c r="J26">
        <v>5.0819999999999999</v>
      </c>
      <c r="K26">
        <v>3.109</v>
      </c>
    </row>
    <row r="27" spans="1:11" x14ac:dyDescent="0.25">
      <c r="A27">
        <v>0.625</v>
      </c>
      <c r="B27">
        <v>10.154999999999999</v>
      </c>
      <c r="C27">
        <v>10.175000000000001</v>
      </c>
      <c r="D27">
        <v>10.055999999999999</v>
      </c>
      <c r="E27">
        <v>9.7750000000000004</v>
      </c>
      <c r="F27">
        <v>9.3610000000000007</v>
      </c>
      <c r="G27">
        <v>8.7769999999999992</v>
      </c>
      <c r="H27">
        <v>7.758</v>
      </c>
      <c r="I27">
        <v>6.5720000000000001</v>
      </c>
      <c r="J27">
        <v>4.9820000000000002</v>
      </c>
      <c r="K27">
        <v>3.0750000000000002</v>
      </c>
    </row>
    <row r="28" spans="1:11" x14ac:dyDescent="0.25">
      <c r="A28">
        <v>0.65</v>
      </c>
      <c r="B28">
        <v>10.253</v>
      </c>
      <c r="C28">
        <v>10.199999999999999</v>
      </c>
      <c r="D28">
        <v>10.089</v>
      </c>
      <c r="E28">
        <v>9.7710000000000008</v>
      </c>
      <c r="F28">
        <v>9.3040000000000003</v>
      </c>
      <c r="G28">
        <v>8.6869999999999994</v>
      </c>
      <c r="H28">
        <v>7.6449999999999996</v>
      </c>
      <c r="I28">
        <v>6.4560000000000004</v>
      </c>
      <c r="J28">
        <v>4.8840000000000003</v>
      </c>
      <c r="K28">
        <v>2.9940000000000002</v>
      </c>
    </row>
    <row r="29" spans="1:11" x14ac:dyDescent="0.25">
      <c r="A29">
        <v>0.67500000000000004</v>
      </c>
      <c r="B29">
        <v>10.323</v>
      </c>
      <c r="C29">
        <v>10.252000000000001</v>
      </c>
      <c r="D29">
        <v>10.087</v>
      </c>
      <c r="E29">
        <v>9.7780000000000005</v>
      </c>
      <c r="F29">
        <v>9.2309999999999999</v>
      </c>
      <c r="G29">
        <v>8.5990000000000002</v>
      </c>
      <c r="H29">
        <v>7.5170000000000003</v>
      </c>
      <c r="I29">
        <v>6.3460000000000001</v>
      </c>
      <c r="J29">
        <v>4.7869999999999999</v>
      </c>
      <c r="K29">
        <v>2.9460000000000002</v>
      </c>
    </row>
    <row r="30" spans="1:11" x14ac:dyDescent="0.25">
      <c r="A30">
        <v>0.7</v>
      </c>
      <c r="B30">
        <v>10.445</v>
      </c>
      <c r="C30">
        <v>10.282999999999999</v>
      </c>
      <c r="D30">
        <v>10.101000000000001</v>
      </c>
      <c r="E30">
        <v>9.6969999999999992</v>
      </c>
      <c r="F30">
        <v>9.1419999999999995</v>
      </c>
      <c r="G30">
        <v>8.5020000000000007</v>
      </c>
      <c r="H30">
        <v>7.444</v>
      </c>
      <c r="I30">
        <v>6.2380000000000004</v>
      </c>
      <c r="J30">
        <v>4.6970000000000001</v>
      </c>
      <c r="K30">
        <v>2.89</v>
      </c>
    </row>
    <row r="31" spans="1:11" x14ac:dyDescent="0.25">
      <c r="A31">
        <v>0.72499999999999998</v>
      </c>
      <c r="B31">
        <v>10.494999999999999</v>
      </c>
      <c r="C31">
        <v>10.35</v>
      </c>
      <c r="D31">
        <v>10.038</v>
      </c>
      <c r="E31">
        <v>9.6519999999999992</v>
      </c>
      <c r="F31">
        <v>9.0749999999999993</v>
      </c>
      <c r="G31">
        <v>8.407</v>
      </c>
      <c r="H31">
        <v>7.343</v>
      </c>
      <c r="I31">
        <v>6.1349999999999998</v>
      </c>
      <c r="J31">
        <v>4.6130000000000004</v>
      </c>
      <c r="K31">
        <v>2.827</v>
      </c>
    </row>
    <row r="32" spans="1:11" x14ac:dyDescent="0.25">
      <c r="A32">
        <v>0.75</v>
      </c>
      <c r="B32">
        <v>10.504</v>
      </c>
      <c r="C32">
        <v>10.353999999999999</v>
      </c>
      <c r="D32">
        <v>10.013999999999999</v>
      </c>
      <c r="E32">
        <v>9.6150000000000002</v>
      </c>
      <c r="F32">
        <v>8.984</v>
      </c>
      <c r="G32">
        <v>8.31</v>
      </c>
      <c r="H32">
        <v>7.2030000000000003</v>
      </c>
      <c r="I32">
        <v>6.0359999999999996</v>
      </c>
      <c r="J32">
        <v>4.5339999999999998</v>
      </c>
      <c r="K32">
        <v>2.859</v>
      </c>
    </row>
    <row r="33" spans="1:11" x14ac:dyDescent="0.25">
      <c r="A33">
        <v>0.77500000000000002</v>
      </c>
      <c r="B33">
        <v>10.497999999999999</v>
      </c>
      <c r="C33">
        <v>10.298999999999999</v>
      </c>
      <c r="D33">
        <v>10.002000000000001</v>
      </c>
      <c r="E33">
        <v>9.5429999999999993</v>
      </c>
      <c r="F33">
        <v>8.9039999999999999</v>
      </c>
      <c r="G33">
        <v>8.2110000000000003</v>
      </c>
      <c r="H33">
        <v>7.0890000000000004</v>
      </c>
      <c r="I33">
        <v>5.9390000000000001</v>
      </c>
      <c r="J33">
        <v>4.4569999999999999</v>
      </c>
      <c r="K33">
        <v>2.798</v>
      </c>
    </row>
    <row r="34" spans="1:11" x14ac:dyDescent="0.25">
      <c r="A34">
        <v>0.8</v>
      </c>
      <c r="B34">
        <v>10.509</v>
      </c>
      <c r="C34">
        <v>10.295999999999999</v>
      </c>
      <c r="D34">
        <v>9.952</v>
      </c>
      <c r="E34">
        <v>9.4570000000000007</v>
      </c>
      <c r="F34">
        <v>8.8219999999999992</v>
      </c>
      <c r="G34">
        <v>8.1180000000000003</v>
      </c>
      <c r="H34">
        <v>6.98</v>
      </c>
      <c r="I34">
        <v>5.8460000000000001</v>
      </c>
      <c r="J34">
        <v>4.3949999999999996</v>
      </c>
      <c r="K34">
        <v>2.7890000000000001</v>
      </c>
    </row>
    <row r="35" spans="1:11" x14ac:dyDescent="0.25">
      <c r="A35">
        <v>0.82499999999999996</v>
      </c>
      <c r="B35">
        <v>10.532</v>
      </c>
      <c r="C35">
        <v>10.249000000000001</v>
      </c>
      <c r="D35">
        <v>9.9540000000000006</v>
      </c>
      <c r="E35">
        <v>9.3680000000000003</v>
      </c>
      <c r="F35">
        <v>8.7349999999999994</v>
      </c>
      <c r="G35">
        <v>8.0180000000000007</v>
      </c>
      <c r="H35">
        <v>6.907</v>
      </c>
      <c r="I35">
        <v>5.7539999999999996</v>
      </c>
      <c r="J35">
        <v>4.3230000000000004</v>
      </c>
      <c r="K35">
        <v>2.7450000000000001</v>
      </c>
    </row>
    <row r="36" spans="1:11" x14ac:dyDescent="0.25">
      <c r="A36">
        <v>0.85</v>
      </c>
      <c r="B36">
        <v>10.486000000000001</v>
      </c>
      <c r="C36">
        <v>10.246</v>
      </c>
      <c r="D36">
        <v>9.8350000000000009</v>
      </c>
      <c r="E36">
        <v>9.3409999999999993</v>
      </c>
      <c r="F36">
        <v>8.6560000000000006</v>
      </c>
      <c r="G36">
        <v>7.9260000000000002</v>
      </c>
      <c r="H36">
        <v>6.8639999999999999</v>
      </c>
      <c r="I36">
        <v>5.673</v>
      </c>
      <c r="J36">
        <v>4.258</v>
      </c>
      <c r="K36">
        <v>2.7029999999999998</v>
      </c>
    </row>
    <row r="37" spans="1:11" x14ac:dyDescent="0.25">
      <c r="A37">
        <v>0.875</v>
      </c>
      <c r="B37">
        <v>10.51</v>
      </c>
      <c r="C37">
        <v>10.209</v>
      </c>
      <c r="D37">
        <v>9.7899999999999991</v>
      </c>
      <c r="E37">
        <v>9.2409999999999997</v>
      </c>
      <c r="F37">
        <v>8.5670000000000002</v>
      </c>
      <c r="G37">
        <v>7.8319999999999999</v>
      </c>
      <c r="H37">
        <v>6.7130000000000001</v>
      </c>
      <c r="I37">
        <v>5.5890000000000004</v>
      </c>
      <c r="J37">
        <v>4.194</v>
      </c>
      <c r="K37">
        <v>2.6560000000000001</v>
      </c>
    </row>
    <row r="38" spans="1:11" x14ac:dyDescent="0.25">
      <c r="A38">
        <v>0.9</v>
      </c>
      <c r="B38">
        <v>10.436</v>
      </c>
      <c r="C38">
        <v>10.114000000000001</v>
      </c>
      <c r="D38">
        <v>9.7579999999999991</v>
      </c>
      <c r="E38">
        <v>9.1359999999999992</v>
      </c>
      <c r="F38">
        <v>8.4849999999999994</v>
      </c>
      <c r="G38">
        <v>7.7380000000000004</v>
      </c>
      <c r="H38">
        <v>6.6340000000000003</v>
      </c>
      <c r="I38">
        <v>5.5049999999999999</v>
      </c>
      <c r="J38">
        <v>4.1369999999999996</v>
      </c>
      <c r="K38">
        <v>2.6440000000000001</v>
      </c>
    </row>
    <row r="39" spans="1:11" x14ac:dyDescent="0.25">
      <c r="A39">
        <v>0.92500000000000004</v>
      </c>
      <c r="B39">
        <v>10.459</v>
      </c>
      <c r="C39">
        <v>10.102</v>
      </c>
      <c r="D39">
        <v>9.6639999999999997</v>
      </c>
      <c r="E39">
        <v>9.0890000000000004</v>
      </c>
      <c r="F39">
        <v>8.375</v>
      </c>
      <c r="G39">
        <v>7.6479999999999997</v>
      </c>
      <c r="H39">
        <v>6.56</v>
      </c>
      <c r="I39">
        <v>5.4290000000000003</v>
      </c>
      <c r="J39">
        <v>4.0830000000000002</v>
      </c>
      <c r="K39">
        <v>2.657</v>
      </c>
    </row>
    <row r="40" spans="1:11" x14ac:dyDescent="0.25">
      <c r="A40">
        <v>0.95</v>
      </c>
      <c r="B40">
        <v>10.38</v>
      </c>
      <c r="C40">
        <v>10.074999999999999</v>
      </c>
      <c r="D40">
        <v>9.6180000000000003</v>
      </c>
      <c r="E40">
        <v>9.0579999999999998</v>
      </c>
      <c r="F40">
        <v>8.3279999999999994</v>
      </c>
      <c r="G40">
        <v>7.5570000000000004</v>
      </c>
      <c r="H40">
        <v>6.4790000000000001</v>
      </c>
      <c r="I40">
        <v>5.36</v>
      </c>
      <c r="J40">
        <v>4.0309999999999997</v>
      </c>
      <c r="K40">
        <v>2.6160000000000001</v>
      </c>
    </row>
    <row r="41" spans="1:11" x14ac:dyDescent="0.25">
      <c r="A41">
        <v>0.97499999999999998</v>
      </c>
      <c r="B41">
        <v>10.369</v>
      </c>
      <c r="C41">
        <v>10.010999999999999</v>
      </c>
      <c r="D41">
        <v>9.5359999999999996</v>
      </c>
      <c r="E41">
        <v>8.9819999999999993</v>
      </c>
      <c r="F41">
        <v>8.2270000000000003</v>
      </c>
      <c r="G41">
        <v>7.4690000000000003</v>
      </c>
      <c r="H41">
        <v>6.41</v>
      </c>
      <c r="I41">
        <v>5.2910000000000004</v>
      </c>
      <c r="J41">
        <v>3.9860000000000002</v>
      </c>
      <c r="K41">
        <v>2.581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4</vt:i4>
      </vt:variant>
    </vt:vector>
  </HeadingPairs>
  <TitlesOfParts>
    <vt:vector size="10" baseType="lpstr">
      <vt:lpstr>90 zu 10</vt:lpstr>
      <vt:lpstr>80 zu 20</vt:lpstr>
      <vt:lpstr>70 zu 30</vt:lpstr>
      <vt:lpstr>0 zu 100</vt:lpstr>
      <vt:lpstr>Methan</vt:lpstr>
      <vt:lpstr>Theoretische Werte</vt:lpstr>
      <vt:lpstr>'0 zu 100'!Druckbereich</vt:lpstr>
      <vt:lpstr>'70 zu 30'!Druckbereich</vt:lpstr>
      <vt:lpstr>'80 zu 20'!Druckbereich</vt:lpstr>
      <vt:lpstr>'90 zu 10'!Druckbereich</vt:lpstr>
    </vt:vector>
  </TitlesOfParts>
  <Company>KiT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Raphael</dc:creator>
  <cp:lastModifiedBy>Raphael</cp:lastModifiedBy>
  <cp:lastPrinted>2013-01-21T17:04:13Z</cp:lastPrinted>
  <dcterms:created xsi:type="dcterms:W3CDTF">2013-01-21T09:19:39Z</dcterms:created>
  <dcterms:modified xsi:type="dcterms:W3CDTF">2013-01-21T17:04:23Z</dcterms:modified>
</cp:coreProperties>
</file>